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343DDACB-FEE7-4E2E-BA55-1F8A652BE7C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п 19 в" sheetId="1" r:id="rId1"/>
    <sheet name="П 28 а)" sheetId="6" r:id="rId2"/>
    <sheet name="П 28 в)" sheetId="2" r:id="rId3"/>
    <sheet name="П 28 г)" sheetId="3" r:id="rId4"/>
    <sheet name="П 28 д)" sheetId="4" r:id="rId5"/>
    <sheet name="П 28 е)" sheetId="5" r:id="rId6"/>
  </sheets>
  <externalReferences>
    <externalReference r:id="rId7"/>
  </externalReferences>
  <definedNames>
    <definedName name="_xlnm._FilterDatabase" localSheetId="0" hidden="1">'п 19 в'!$A$15:$G$111</definedName>
    <definedName name="TABLE" localSheetId="2">'П 28 в)'!#REF!</definedName>
    <definedName name="TABLE_2" localSheetId="2">'П 28 в)'!#REF!</definedName>
    <definedName name="_xlnm.Print_Titles" localSheetId="2">'П 28 в)'!#REF!</definedName>
    <definedName name="_xlnm.Print_Area" localSheetId="0">'п 19 в'!$A$1:$O$127</definedName>
    <definedName name="_xlnm.Print_Area" localSheetId="1">'П 28 а)'!$A$1:$F$10</definedName>
    <definedName name="_xlnm.Print_Area" localSheetId="2">'П 28 в)'!$A$1:$DA$15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6" l="1"/>
  <c r="E8" i="6"/>
  <c r="C8" i="6"/>
  <c r="C5" i="6"/>
  <c r="F5" i="6" s="1"/>
  <c r="G101" i="1" l="1"/>
  <c r="G34" i="1" l="1"/>
  <c r="G33" i="1"/>
  <c r="G21" i="1" l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<sst xmlns="http://schemas.openxmlformats.org/spreadsheetml/2006/main" count="244" uniqueCount="98">
  <si>
    <t>присоединения и для целей реализации иных мероприятий инвестиционной программы АО "Синтез Групп", а также на обеспечение средствами</t>
  </si>
  <si>
    <r>
      <rPr>
        <sz val="8"/>
        <rFont val="Times New Roman"/>
        <family val="1"/>
        <charset val="204"/>
      </rPr>
      <t>Приложение N 1</t>
    </r>
  </si>
  <si>
    <r>
      <rPr>
        <sz val="8"/>
        <rFont val="Times New Roman"/>
        <family val="1"/>
        <charset val="204"/>
      </rPr>
      <t>к Методическим указаниям</t>
    </r>
  </si>
  <si>
    <r>
      <rPr>
        <sz val="8"/>
        <rFont val="Times New Roman"/>
        <family val="1"/>
        <charset val="204"/>
      </rPr>
      <t>по определению размера платы</t>
    </r>
  </si>
  <si>
    <r>
      <rPr>
        <sz val="8"/>
        <rFont val="Times New Roman"/>
        <family val="1"/>
        <charset val="204"/>
      </rPr>
      <t>за технологическое присоединение</t>
    </r>
  </si>
  <si>
    <r>
      <rPr>
        <sz val="8"/>
        <rFont val="Times New Roman"/>
        <family val="1"/>
        <charset val="204"/>
      </rPr>
      <t>к электрическим сетям, утвержденным</t>
    </r>
  </si>
  <si>
    <r>
      <rPr>
        <sz val="8"/>
        <rFont val="Times New Roman"/>
        <family val="1"/>
        <charset val="204"/>
      </rPr>
      <t>приказом ФАС России</t>
    </r>
  </si>
  <si>
    <r>
      <rPr>
        <sz val="8"/>
        <rFont val="Times New Roman"/>
        <family val="1"/>
        <charset val="204"/>
      </rPr>
      <t>от 30.06.2022 № 490/22</t>
    </r>
  </si>
  <si>
    <r>
      <rPr>
        <sz val="11"/>
        <rFont val="Times New Roman"/>
        <family val="1"/>
        <charset val="204"/>
      </rPr>
      <t>коммерческого учета электрической энергии (мощности)</t>
    </r>
  </si>
  <si>
    <r>
      <rPr>
        <sz val="11"/>
        <rFont val="Times New Roman"/>
        <family val="1"/>
        <charset val="204"/>
      </rPr>
      <t>N п/п</t>
    </r>
  </si>
  <si>
    <r>
      <rPr>
        <sz val="11"/>
        <rFont val="Times New Roman"/>
        <family val="1"/>
        <charset val="204"/>
      </rPr>
      <t>Объект электросетевого хозяйства/Средство коммерческого учета электрической энергии (мощности)</t>
    </r>
  </si>
  <si>
    <r>
      <rPr>
        <sz val="11"/>
        <rFont val="Times New Roman"/>
        <family val="1"/>
        <charset val="204"/>
      </rPr>
      <t>Год ввода объекта</t>
    </r>
  </si>
  <si>
    <r>
      <rPr>
        <sz val="11"/>
        <rFont val="Times New Roman"/>
        <family val="1"/>
        <charset val="204"/>
      </rPr>
      <t>Уровень напряжения, кВ</t>
    </r>
  </si>
  <si>
    <r>
      <rPr>
        <sz val="11"/>
        <rFont val="Times New Roman"/>
        <family val="1"/>
        <charset val="204"/>
      </rPr>
      <t>Протяженность (для линий электропередачи), метров/Количество пунктов секционирования, штук/Количество точек учета, штук</t>
    </r>
  </si>
  <si>
    <r>
      <rPr>
        <sz val="11"/>
        <rFont val="Times New Roman"/>
        <family val="1"/>
        <charset val="204"/>
      </rPr>
      <t>Расходы на строительство объекта/на обеспечение средствами коммерческого учета электрической энергии (мощности), тыс. руб.</t>
    </r>
  </si>
  <si>
    <t>20/0,4</t>
  </si>
  <si>
    <t>10/0,4</t>
  </si>
  <si>
    <t>Максимальная мощность по договорам ТП, 
в рамках которых выплнено строительство, кВт</t>
  </si>
  <si>
    <t>кабельные линии в траншеях одножильные с резиновой или пластмассовой изоляцией сечением провода от 200 до 250 квадратных мм включительно с одним кабелем в траншее</t>
  </si>
  <si>
    <t>кабельные линии в траншеях одножильные с резиновой или пластмассовой изоляцией сечением провода от 200 до 250 квадратных мм включительно с двумя кабелями в траншее</t>
  </si>
  <si>
    <t>кабельные линии в траншеях одножильные с резиновой или пластмассовой изоляцией сечением провода от 200 до 250 квадратных мм включительно с четырьмя кабелями в траншее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</si>
  <si>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двумя кабелями в траншее</t>
  </si>
  <si>
    <t>кабельные линии прокладываемые путем горизонтального наклонного бурения, одножильные с резиновой или пластмассовой изоляцией сечением провода от 200 до 250 квадратных мм включительно с двумя трубами в скважине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</si>
  <si>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от 10 до 15 включительно</t>
  </si>
  <si>
    <t>двухтрансформаторные и более подстанции (за исключением РТП) мощностью от 1250 до 1600 кВА включительно блочного типа</t>
  </si>
  <si>
    <t>двухтрансформаторные и более подстанции (за исключением РТП) мощностью от 1000 до 1250 кВА включительно блочного типа</t>
  </si>
  <si>
    <t>двухтрансформаторные и более подстанции (за исключением РТП) мощностью от 1600 до 2000 кВА включительно блочного типа</t>
  </si>
  <si>
    <t>двухтрансформаторные и более подстанции (за исключением РТП) мощностью от 250 до 400 кВА включительно блочного типа</t>
  </si>
  <si>
    <t>распределительные двухтрансформаторные и более подстанции мощностью от 1250 до 1600 кВА включительно закрытого типа</t>
  </si>
  <si>
    <r>
      <t xml:space="preserve">Расходы на строительство введенных в эксплуатацию объектов электросетевого хозяйства </t>
    </r>
    <r>
      <rPr>
        <b/>
        <u/>
        <sz val="11"/>
        <rFont val="Times New Roman"/>
        <family val="1"/>
        <charset val="204"/>
      </rPr>
      <t>в 2022-2024 гг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для целей технологического</t>
    </r>
  </si>
  <si>
    <t>кабельные линии в траншеях одножильные с резиновой или пластмассовой изоляцией сечением провода от 400 до 500 квадратных мм включительно с одним кабелем в траншее</t>
  </si>
  <si>
    <t>кабельные линии прокладываемые путем горизонтального наклонного бурения, одножильные с резиновой или пластмассовой изоляцией сечением провода от 400 до 500 квадратных мм включительно с двумя трубами в скважине</t>
  </si>
  <si>
    <t>распределительные двухтрансформаторные и более подстанции мощностью от 2000 до 2500 кВА включительно закрытого типа</t>
  </si>
  <si>
    <t>20/0,4 кВ</t>
  </si>
  <si>
    <t>двухтрансформаторные и более подстанции (за исключением РТП) мощностью от 1600 до 2000 кВА включительно встроенного типа</t>
  </si>
  <si>
    <t>22044,18938</t>
  </si>
  <si>
    <t>10/0.4</t>
  </si>
  <si>
    <t>Приложение № 2</t>
  </si>
  <si>
    <t>к стандартам раскрытия информации
субъектами оптового и розничных
рынков электрической энергии</t>
  </si>
  <si>
    <t>И Н Ф О Р М А Ц И Я</t>
  </si>
  <si>
    <t>о фактических средних данных о присоединенных объемах
максимальной мощности за 3 предыдущих года
по каждому мероприятию</t>
  </si>
  <si>
    <t>Фактические
расходы на
строительство
подстанций
за 3 предыдущих
года
(тыс. рублей)</t>
  </si>
  <si>
    <t>Объем мощности,
введенной
в основные фонды
за 3 предыдущих
года (кВт)</t>
  </si>
  <si>
    <t>1.</t>
  </si>
  <si>
    <t>Строительство пунктов секционирования (распределенных пунктов)</t>
  </si>
  <si>
    <t>2.</t>
  </si>
  <si>
    <t>Строительство комплектных трансформаторных
подстанций и распределительных трансформаторных подстанций с уровнем напряжения до 35 кВ</t>
  </si>
  <si>
    <t>3.</t>
  </si>
  <si>
    <t>Строительство центров питания и подстанций уровнем напряжения 35 кВ и выше</t>
  </si>
  <si>
    <t>Приложение № 3</t>
  </si>
  <si>
    <t>о фактических средних данных о длине линий электропередачи
и об объемах максимальной мощности построенных объектов
за 3 предыдущих года по каждому мероприятию</t>
  </si>
  <si>
    <t>Расходы на строительство воздушных и кабельных линий электропередачи
на i-м уровне напряжения, фактически построенных за последние 3 года
(тыс. рублей)</t>
  </si>
  <si>
    <t>Длина воздушных и кабельных линий электропередачи
на i-м уровне напряжения, фактически построенных за последние 3 года (км)</t>
  </si>
  <si>
    <t>Объем максимальной мощности, присоединенной 
путем строительства воздушных или кабельных линий 
за последние 3 года 
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</si>
  <si>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</si>
  <si>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</si>
  <si>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</si>
  <si>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</si>
  <si>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</si>
  <si>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№ 4</t>
  </si>
  <si>
    <t>Категория заявителей</t>
  </si>
  <si>
    <t>Количество договоров (штук)</t>
  </si>
  <si>
    <t>Максимальная 
мощность (кВт)</t>
  </si>
  <si>
    <t>Стоимость договоров
(без НДС)
(тыс. рублей)</t>
  </si>
  <si>
    <t>1 - 20
кВ</t>
  </si>
  <si>
    <t>35 кВ
и выше</t>
  </si>
  <si>
    <t>До 15 кВт - всего</t>
  </si>
  <si>
    <t>в том числе
льготная категория *</t>
  </si>
  <si>
    <t>От 15 до 150 кВт - всего</t>
  </si>
  <si>
    <t>в том числе
льготная категория **</t>
  </si>
  <si>
    <t>От 150 кВт до 670 кВт - всего</t>
  </si>
  <si>
    <t>в том числе
по индивидуальному проекту</t>
  </si>
  <si>
    <t>4.</t>
  </si>
  <si>
    <t>От 670 кВт до 8900 кВт -
всего</t>
  </si>
  <si>
    <t>5.</t>
  </si>
  <si>
    <t>От 8900 кВт - всего</t>
  </si>
  <si>
    <t>6.</t>
  </si>
  <si>
    <t>Объекты генерации</t>
  </si>
  <si>
    <r>
      <t>_____</t>
    </r>
    <r>
      <rPr>
        <sz val="8"/>
        <rFont val="Times New Roman"/>
        <family val="1"/>
        <charset val="204"/>
      </rPr>
      <t>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</si>
  <si>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8"/>
        <rFont val="Times New Roman"/>
        <family val="1"/>
        <charset val="204"/>
      </rPr>
      <t>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</si>
  <si>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t>Приложение № 5</t>
  </si>
  <si>
    <t>Количество заявок
(штук)</t>
  </si>
  <si>
    <t>Максимальная мощность
(кВт)</t>
  </si>
  <si>
    <t>о поданных заявках на технологическое присоединение за 2025 год</t>
  </si>
  <si>
    <t>об осуществлении технологического присоединения
по договорам, заключенным за 2025 год</t>
  </si>
  <si>
    <r>
      <t xml:space="preserve">"Расходы на выполнение мероприятий по технологическому присоединению, предусмотренным подпунктами "а" и "в" пункта 16 Методических указаний, за </t>
    </r>
    <r>
      <rPr>
        <b/>
        <sz val="11"/>
        <color theme="1"/>
        <rFont val="Times New Roman"/>
        <family val="1"/>
        <charset val="204"/>
      </rPr>
      <t>2024 год</t>
    </r>
    <r>
      <rPr>
        <sz val="11"/>
        <color theme="1"/>
        <rFont val="Times New Roman"/>
        <family val="1"/>
        <charset val="204"/>
      </rPr>
      <t xml:space="preserve">    АО "Синтез Групп" на территории г. Москва "</t>
    </r>
  </si>
  <si>
    <t>№ п/п</t>
  </si>
  <si>
    <t>Неименование мероприятий</t>
  </si>
  <si>
    <t>Расходы по каждому мероприятию , (руб.)</t>
  </si>
  <si>
    <t>Количество технологических присоединений (шт.)</t>
  </si>
  <si>
    <t>Объем максимальной мощности к присоединению(кВт)</t>
  </si>
  <si>
    <t>Расходы на одно присоединение (руб. на одно ТП)</t>
  </si>
  <si>
    <t>Подготовка и выдача сетевой организацией технических условий Заявителю</t>
  </si>
  <si>
    <t xml:space="preserve">Проверка сетевой организацией выполнения Заявителем </t>
  </si>
  <si>
    <t>2.1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</si>
  <si>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</si>
  <si>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2.2.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</si>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</sst>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_ ;\-#,##0.00\ "/>
    <numFmt numFmtId="165" formatCode="0.000"/>
    <numFmt numFmtId="166" formatCode="#,##0.000"/>
    <numFmt numFmtId="167" formatCode="0.00000"/>
    <numFmt numFmtId="168" formatCode="_-* #,##0.00_р_._-;\-* #,##0.00_р_._-;_-* &quot;-&quot;??_р_._-;_-@_-"/>
    <numFmt numFmtId="169" formatCode="_-* #,##0.00\ _₽_-;\-* #,##0.0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/>
    <xf numFmtId="0" fontId="4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8" fillId="0" borderId="1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 wrapText="1"/>
    </xf>
    <xf numFmtId="164" fontId="8" fillId="0" borderId="1" xfId="5" applyNumberFormat="1" applyFont="1" applyFill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 wrapText="1"/>
    </xf>
    <xf numFmtId="166" fontId="8" fillId="0" borderId="1" xfId="4" applyNumberFormat="1" applyFont="1" applyBorder="1" applyAlignment="1">
      <alignment horizontal="center" vertical="center" wrapText="1"/>
    </xf>
    <xf numFmtId="4" fontId="8" fillId="0" borderId="1" xfId="4" applyNumberFormat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4" fontId="8" fillId="0" borderId="1" xfId="3" applyNumberFormat="1" applyFont="1" applyBorder="1" applyAlignment="1">
      <alignment horizontal="center" vertical="center" wrapText="1"/>
    </xf>
    <xf numFmtId="4" fontId="8" fillId="0" borderId="1" xfId="3" applyNumberFormat="1" applyFont="1" applyBorder="1" applyAlignment="1">
      <alignment horizontal="center" vertical="center"/>
    </xf>
    <xf numFmtId="164" fontId="8" fillId="0" borderId="2" xfId="5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center" vertical="center"/>
    </xf>
    <xf numFmtId="2" fontId="4" fillId="0" borderId="1" xfId="4" applyNumberFormat="1" applyFont="1" applyBorder="1" applyAlignment="1">
      <alignment horizontal="center" vertical="center"/>
    </xf>
    <xf numFmtId="2" fontId="4" fillId="0" borderId="1" xfId="4" applyNumberFormat="1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8" fillId="0" borderId="5" xfId="3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/>
    </xf>
    <xf numFmtId="167" fontId="8" fillId="0" borderId="5" xfId="3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9" fillId="0" borderId="0" xfId="6" applyFont="1" applyAlignment="1">
      <alignment horizontal="left"/>
    </xf>
    <xf numFmtId="0" fontId="9" fillId="0" borderId="0" xfId="6" applyFont="1" applyAlignment="1">
      <alignment horizontal="left" vertical="top" wrapText="1"/>
    </xf>
    <xf numFmtId="0" fontId="8" fillId="0" borderId="0" xfId="6" applyFont="1" applyAlignment="1">
      <alignment horizontal="left"/>
    </xf>
    <xf numFmtId="0" fontId="11" fillId="0" borderId="0" xfId="6" applyFont="1" applyAlignment="1">
      <alignment horizontal="left"/>
    </xf>
    <xf numFmtId="0" fontId="11" fillId="0" borderId="0" xfId="6" applyFont="1" applyAlignment="1">
      <alignment horizontal="left" wrapText="1"/>
    </xf>
    <xf numFmtId="0" fontId="8" fillId="0" borderId="0" xfId="6" applyFont="1" applyAlignment="1">
      <alignment horizontal="right"/>
    </xf>
    <xf numFmtId="0" fontId="12" fillId="0" borderId="0" xfId="6" applyFont="1" applyAlignment="1">
      <alignment horizontal="center"/>
    </xf>
    <xf numFmtId="0" fontId="12" fillId="0" borderId="0" xfId="6" applyFont="1" applyAlignment="1">
      <alignment horizontal="left"/>
    </xf>
    <xf numFmtId="0" fontId="12" fillId="0" borderId="0" xfId="6" applyFont="1" applyAlignment="1">
      <alignment horizontal="center"/>
    </xf>
    <xf numFmtId="0" fontId="12" fillId="0" borderId="0" xfId="6" applyFont="1" applyAlignment="1">
      <alignment horizontal="center" wrapText="1"/>
    </xf>
    <xf numFmtId="0" fontId="9" fillId="0" borderId="7" xfId="6" applyFont="1" applyBorder="1" applyAlignment="1">
      <alignment horizontal="center" vertical="center"/>
    </xf>
    <xf numFmtId="0" fontId="9" fillId="0" borderId="4" xfId="6" applyFont="1" applyBorder="1" applyAlignment="1">
      <alignment horizontal="center" vertical="center"/>
    </xf>
    <xf numFmtId="0" fontId="9" fillId="0" borderId="8" xfId="6" applyFont="1" applyBorder="1" applyAlignment="1">
      <alignment horizontal="center" vertical="center" wrapText="1"/>
    </xf>
    <xf numFmtId="0" fontId="9" fillId="0" borderId="7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49" fontId="9" fillId="0" borderId="7" xfId="6" applyNumberFormat="1" applyFont="1" applyBorder="1" applyAlignment="1">
      <alignment horizontal="center" vertical="top"/>
    </xf>
    <xf numFmtId="0" fontId="9" fillId="0" borderId="7" xfId="6" applyFont="1" applyBorder="1" applyAlignment="1">
      <alignment horizontal="left" vertical="top" wrapText="1"/>
    </xf>
    <xf numFmtId="0" fontId="9" fillId="0" borderId="8" xfId="6" applyFont="1" applyBorder="1" applyAlignment="1">
      <alignment horizontal="center" vertical="top"/>
    </xf>
    <xf numFmtId="0" fontId="9" fillId="0" borderId="7" xfId="6" applyFont="1" applyBorder="1" applyAlignment="1">
      <alignment horizontal="center" vertical="top"/>
    </xf>
    <xf numFmtId="0" fontId="9" fillId="0" borderId="4" xfId="6" applyFont="1" applyBorder="1" applyAlignment="1">
      <alignment horizontal="center" vertical="top"/>
    </xf>
    <xf numFmtId="0" fontId="9" fillId="0" borderId="9" xfId="6" applyFont="1" applyBorder="1" applyAlignment="1">
      <alignment horizontal="left"/>
    </xf>
    <xf numFmtId="0" fontId="9" fillId="0" borderId="10" xfId="6" applyFont="1" applyBorder="1" applyAlignment="1">
      <alignment horizontal="left"/>
    </xf>
    <xf numFmtId="0" fontId="9" fillId="0" borderId="6" xfId="6" applyFont="1" applyBorder="1" applyAlignment="1">
      <alignment horizontal="left"/>
    </xf>
    <xf numFmtId="0" fontId="9" fillId="0" borderId="11" xfId="6" applyFont="1" applyBorder="1" applyAlignment="1">
      <alignment horizontal="left"/>
    </xf>
    <xf numFmtId="0" fontId="9" fillId="0" borderId="12" xfId="6" applyFont="1" applyBorder="1" applyAlignment="1">
      <alignment horizontal="left" vertical="top" wrapText="1"/>
    </xf>
    <xf numFmtId="0" fontId="8" fillId="0" borderId="11" xfId="6" applyFont="1" applyBorder="1" applyAlignment="1">
      <alignment horizontal="left"/>
    </xf>
    <xf numFmtId="0" fontId="8" fillId="0" borderId="12" xfId="6" applyFont="1" applyBorder="1" applyAlignment="1">
      <alignment horizontal="left"/>
    </xf>
    <xf numFmtId="0" fontId="11" fillId="0" borderId="11" xfId="6" applyFont="1" applyBorder="1" applyAlignment="1">
      <alignment horizontal="left"/>
    </xf>
    <xf numFmtId="0" fontId="11" fillId="0" borderId="12" xfId="6" applyFont="1" applyBorder="1" applyAlignment="1">
      <alignment horizontal="left" wrapText="1"/>
    </xf>
    <xf numFmtId="0" fontId="8" fillId="0" borderId="12" xfId="6" applyFont="1" applyBorder="1" applyAlignment="1">
      <alignment horizontal="right"/>
    </xf>
    <xf numFmtId="0" fontId="12" fillId="0" borderId="11" xfId="6" applyFont="1" applyBorder="1" applyAlignment="1">
      <alignment horizontal="center"/>
    </xf>
    <xf numFmtId="0" fontId="12" fillId="0" borderId="12" xfId="6" applyFont="1" applyBorder="1" applyAlignment="1">
      <alignment horizontal="center"/>
    </xf>
    <xf numFmtId="0" fontId="12" fillId="0" borderId="11" xfId="6" applyFont="1" applyBorder="1" applyAlignment="1">
      <alignment horizontal="center"/>
    </xf>
    <xf numFmtId="0" fontId="12" fillId="0" borderId="12" xfId="6" applyFont="1" applyBorder="1" applyAlignment="1">
      <alignment horizontal="center"/>
    </xf>
    <xf numFmtId="0" fontId="12" fillId="0" borderId="11" xfId="6" applyFont="1" applyBorder="1" applyAlignment="1">
      <alignment horizontal="center" wrapText="1"/>
    </xf>
    <xf numFmtId="0" fontId="9" fillId="0" borderId="8" xfId="6" applyFont="1" applyBorder="1" applyAlignment="1">
      <alignment horizontal="center" vertical="center"/>
    </xf>
    <xf numFmtId="49" fontId="9" fillId="0" borderId="8" xfId="6" applyNumberFormat="1" applyFont="1" applyBorder="1" applyAlignment="1">
      <alignment horizontal="center" vertical="top"/>
    </xf>
    <xf numFmtId="49" fontId="9" fillId="0" borderId="4" xfId="6" applyNumberFormat="1" applyFont="1" applyBorder="1" applyAlignment="1">
      <alignment horizontal="center" vertical="top"/>
    </xf>
    <xf numFmtId="0" fontId="9" fillId="0" borderId="9" xfId="6" applyFont="1" applyBorder="1" applyAlignment="1">
      <alignment horizontal="center" vertical="center" wrapText="1"/>
    </xf>
    <xf numFmtId="0" fontId="9" fillId="0" borderId="10" xfId="6" applyFont="1" applyBorder="1" applyAlignment="1">
      <alignment horizontal="center" vertical="center" wrapText="1"/>
    </xf>
    <xf numFmtId="0" fontId="9" fillId="0" borderId="6" xfId="6" applyFont="1" applyBorder="1" applyAlignment="1">
      <alignment horizontal="center" vertical="center" wrapText="1"/>
    </xf>
    <xf numFmtId="0" fontId="9" fillId="0" borderId="13" xfId="6" applyFont="1" applyBorder="1" applyAlignment="1">
      <alignment horizontal="center" vertical="center" wrapText="1"/>
    </xf>
    <xf numFmtId="0" fontId="9" fillId="0" borderId="14" xfId="6" applyFont="1" applyBorder="1" applyAlignment="1">
      <alignment horizontal="center" vertical="center" wrapText="1"/>
    </xf>
    <xf numFmtId="0" fontId="9" fillId="0" borderId="15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left" vertical="top" wrapText="1"/>
    </xf>
    <xf numFmtId="0" fontId="9" fillId="0" borderId="8" xfId="6" applyFont="1" applyBorder="1" applyAlignment="1">
      <alignment horizontal="center" vertical="top" wrapText="1"/>
    </xf>
    <xf numFmtId="0" fontId="9" fillId="0" borderId="7" xfId="6" applyFont="1" applyBorder="1" applyAlignment="1">
      <alignment horizontal="center" vertical="top" wrapText="1"/>
    </xf>
    <xf numFmtId="0" fontId="9" fillId="0" borderId="4" xfId="6" applyFont="1" applyBorder="1" applyAlignment="1">
      <alignment horizontal="center" vertical="top" wrapText="1"/>
    </xf>
    <xf numFmtId="0" fontId="9" fillId="0" borderId="7" xfId="6" applyFont="1" applyBorder="1" applyAlignment="1">
      <alignment horizontal="left" vertical="top" wrapText="1" indent="1"/>
    </xf>
    <xf numFmtId="0" fontId="9" fillId="0" borderId="4" xfId="6" applyFont="1" applyBorder="1" applyAlignment="1">
      <alignment horizontal="left" vertical="top" wrapText="1" indent="1"/>
    </xf>
    <xf numFmtId="168" fontId="9" fillId="0" borderId="8" xfId="7" applyFont="1" applyBorder="1" applyAlignment="1">
      <alignment horizontal="center" vertical="top" wrapText="1"/>
    </xf>
    <xf numFmtId="168" fontId="9" fillId="0" borderId="7" xfId="7" applyFont="1" applyBorder="1" applyAlignment="1">
      <alignment horizontal="center" vertical="top" wrapText="1"/>
    </xf>
    <xf numFmtId="168" fontId="9" fillId="0" borderId="4" xfId="7" applyFont="1" applyBorder="1" applyAlignment="1">
      <alignment horizontal="center" vertical="top" wrapText="1"/>
    </xf>
    <xf numFmtId="0" fontId="13" fillId="0" borderId="11" xfId="6" applyFont="1" applyBorder="1" applyAlignment="1">
      <alignment horizontal="left"/>
    </xf>
    <xf numFmtId="0" fontId="3" fillId="0" borderId="0" xfId="6" applyFont="1" applyAlignment="1">
      <alignment horizontal="left"/>
    </xf>
    <xf numFmtId="0" fontId="3" fillId="0" borderId="12" xfId="6" applyFont="1" applyBorder="1" applyAlignment="1">
      <alignment horizontal="left"/>
    </xf>
    <xf numFmtId="0" fontId="13" fillId="0" borderId="13" xfId="6" applyFont="1" applyBorder="1" applyAlignment="1">
      <alignment horizontal="justify" wrapText="1"/>
    </xf>
    <xf numFmtId="0" fontId="3" fillId="0" borderId="14" xfId="6" applyFont="1" applyBorder="1" applyAlignment="1">
      <alignment horizontal="justify" wrapText="1"/>
    </xf>
    <xf numFmtId="0" fontId="3" fillId="0" borderId="15" xfId="6" applyFont="1" applyBorder="1" applyAlignment="1">
      <alignment horizontal="justify" wrapText="1"/>
    </xf>
    <xf numFmtId="0" fontId="13" fillId="0" borderId="11" xfId="6" applyFont="1" applyBorder="1" applyAlignment="1">
      <alignment horizontal="justify" wrapText="1"/>
    </xf>
    <xf numFmtId="0" fontId="3" fillId="0" borderId="0" xfId="6" applyFont="1" applyAlignment="1">
      <alignment horizontal="justify" wrapText="1"/>
    </xf>
    <xf numFmtId="0" fontId="3" fillId="0" borderId="12" xfId="6" applyFont="1" applyBorder="1" applyAlignment="1">
      <alignment horizontal="justify" wrapText="1"/>
    </xf>
    <xf numFmtId="0" fontId="8" fillId="0" borderId="13" xfId="6" applyFont="1" applyBorder="1" applyAlignment="1">
      <alignment horizontal="left"/>
    </xf>
    <xf numFmtId="0" fontId="8" fillId="0" borderId="14" xfId="6" applyFont="1" applyBorder="1" applyAlignment="1">
      <alignment horizontal="left"/>
    </xf>
    <xf numFmtId="0" fontId="8" fillId="0" borderId="15" xfId="6" applyFont="1" applyBorder="1" applyAlignment="1">
      <alignment horizontal="left"/>
    </xf>
    <xf numFmtId="0" fontId="2" fillId="0" borderId="0" xfId="0" applyFont="1" applyAlignment="1">
      <alignment horizontal="left" wrapText="1"/>
    </xf>
    <xf numFmtId="3" fontId="0" fillId="0" borderId="0" xfId="0" applyNumberForma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9" fontId="0" fillId="0" borderId="0" xfId="8" applyFont="1"/>
    <xf numFmtId="3" fontId="4" fillId="0" borderId="8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1 2" xfId="3" xr:uid="{00000000-0005-0000-0000-000001000000}"/>
    <cellStyle name="Обычный 2" xfId="6" xr:uid="{1D467693-D3D7-4C2E-A1FB-1FF63A7A5ECE}"/>
    <cellStyle name="Обычный 2 4 2" xfId="2" xr:uid="{00000000-0005-0000-0000-000002000000}"/>
    <cellStyle name="Обычный 23" xfId="1" xr:uid="{00000000-0005-0000-0000-000003000000}"/>
    <cellStyle name="Обычный 23 2" xfId="4" xr:uid="{00000000-0005-0000-0000-000004000000}"/>
    <cellStyle name="Финансовый" xfId="5" builtinId="3"/>
    <cellStyle name="Финансовый 2" xfId="7" xr:uid="{0B2954BE-09BB-43FC-A477-96BF7B991998}"/>
    <cellStyle name="Финансовый 2 2" xfId="8" xr:uid="{C6E2090A-68AE-44F7-9C2B-CCF971335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_&#1087;&#1086;_&#1058;&#1055;/&#1057;&#1090;&#1072;&#1074;&#1082;&#1080;_&#1052;&#1086;&#1089;&#1082;&#1074;&#1072;_2025/&#1053;&#1072;%20&#1086;&#1090;&#1087;&#1088;&#1072;&#1074;&#1082;&#1091;/&#1055;&#1088;&#1080;&#1083;&#1086;&#1078;&#1077;&#1085;&#1080;&#1103;%202023%20&#1075;&#1086;&#1076;%201-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КЛ "/>
      <sheetName val="ГНБ"/>
      <sheetName val="РП, реклоузеры, СП, пер.пункт"/>
      <sheetName val="ТП "/>
      <sheetName val="РТП"/>
      <sheetName val="Приборы учета"/>
      <sheetName val="Лист1"/>
    </sheetNames>
    <sheetDataSet>
      <sheetData sheetId="0"/>
      <sheetData sheetId="1">
        <row r="8">
          <cell r="N8">
            <v>37072.537160988701</v>
          </cell>
          <cell r="V8">
            <v>349.08960887648954</v>
          </cell>
        </row>
        <row r="9">
          <cell r="N9">
            <v>3024.0829990148595</v>
          </cell>
          <cell r="V9">
            <v>520.83192638033836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view="pageBreakPreview" topLeftCell="A100" zoomScale="70" zoomScaleNormal="70" zoomScaleSheetLayoutView="70" workbookViewId="0">
      <selection activeCell="K16" sqref="K16"/>
    </sheetView>
  </sheetViews>
  <sheetFormatPr defaultRowHeight="15" x14ac:dyDescent="0.25"/>
  <cols>
    <col min="1" max="1" width="8.140625" customWidth="1"/>
    <col min="2" max="2" width="61.7109375" customWidth="1"/>
    <col min="3" max="3" width="23" customWidth="1"/>
    <col min="4" max="4" width="14.85546875" customWidth="1"/>
    <col min="5" max="5" width="22.85546875" customWidth="1"/>
    <col min="6" max="6" width="23.5703125" customWidth="1"/>
    <col min="7" max="7" width="29.85546875" customWidth="1"/>
  </cols>
  <sheetData>
    <row r="1" spans="1:7" x14ac:dyDescent="0.25">
      <c r="A1" s="3" t="s">
        <v>1</v>
      </c>
      <c r="B1" s="9"/>
      <c r="C1" s="2"/>
      <c r="D1" s="2"/>
      <c r="E1" s="2"/>
      <c r="F1" s="2"/>
      <c r="G1" s="2"/>
    </row>
    <row r="2" spans="1:7" x14ac:dyDescent="0.25">
      <c r="A2" s="9"/>
      <c r="B2" s="9"/>
      <c r="C2" s="2"/>
      <c r="D2" s="2"/>
      <c r="E2" s="2"/>
      <c r="F2" s="2"/>
      <c r="G2" s="2"/>
    </row>
    <row r="3" spans="1:7" x14ac:dyDescent="0.25">
      <c r="A3" s="3" t="s">
        <v>2</v>
      </c>
      <c r="B3" s="9"/>
      <c r="C3" s="2"/>
      <c r="D3" s="2"/>
      <c r="E3" s="2"/>
      <c r="F3" s="2"/>
      <c r="G3" s="2"/>
    </row>
    <row r="4" spans="1:7" x14ac:dyDescent="0.25">
      <c r="A4" s="3" t="s">
        <v>3</v>
      </c>
      <c r="B4" s="9"/>
      <c r="C4" s="2"/>
      <c r="D4" s="2"/>
      <c r="E4" s="2"/>
      <c r="F4" s="2"/>
      <c r="G4" s="2"/>
    </row>
    <row r="5" spans="1:7" x14ac:dyDescent="0.25">
      <c r="A5" s="3" t="s">
        <v>4</v>
      </c>
      <c r="B5" s="9"/>
      <c r="C5" s="2"/>
      <c r="D5" s="2"/>
      <c r="E5" s="2"/>
      <c r="F5" s="2"/>
      <c r="G5" s="2"/>
    </row>
    <row r="6" spans="1:7" x14ac:dyDescent="0.25">
      <c r="A6" s="3" t="s">
        <v>5</v>
      </c>
      <c r="B6" s="9"/>
      <c r="C6" s="2"/>
      <c r="D6" s="2"/>
      <c r="E6" s="2"/>
      <c r="F6" s="2"/>
      <c r="G6" s="2"/>
    </row>
    <row r="7" spans="1:7" x14ac:dyDescent="0.25">
      <c r="A7" s="3" t="s">
        <v>6</v>
      </c>
      <c r="B7" s="9"/>
      <c r="C7" s="2"/>
      <c r="D7" s="2"/>
      <c r="E7" s="2"/>
      <c r="F7" s="2"/>
      <c r="G7" s="2"/>
    </row>
    <row r="8" spans="1:7" x14ac:dyDescent="0.25">
      <c r="A8" s="9"/>
      <c r="B8" s="9"/>
      <c r="C8" s="2"/>
      <c r="D8" s="2"/>
      <c r="E8" s="2"/>
      <c r="F8" s="2"/>
      <c r="G8" s="2"/>
    </row>
    <row r="9" spans="1:7" x14ac:dyDescent="0.25">
      <c r="A9" s="3" t="s">
        <v>7</v>
      </c>
      <c r="B9" s="9"/>
      <c r="C9" s="2"/>
      <c r="D9" s="2"/>
      <c r="E9" s="2"/>
      <c r="F9" s="2"/>
      <c r="G9" s="2"/>
    </row>
    <row r="10" spans="1:7" x14ac:dyDescent="0.25">
      <c r="A10" s="9"/>
      <c r="B10" s="9"/>
      <c r="C10" s="2"/>
      <c r="D10" s="2"/>
      <c r="E10" s="2"/>
      <c r="F10" s="2"/>
      <c r="G10" s="2"/>
    </row>
    <row r="11" spans="1:7" x14ac:dyDescent="0.25">
      <c r="A11" s="3" t="s">
        <v>29</v>
      </c>
      <c r="B11" s="2"/>
      <c r="C11" s="2"/>
      <c r="D11" s="2"/>
      <c r="E11" s="2"/>
      <c r="F11" s="2"/>
      <c r="G11" s="2"/>
    </row>
    <row r="12" spans="1:7" x14ac:dyDescent="0.25">
      <c r="A12" s="3" t="s">
        <v>0</v>
      </c>
      <c r="B12" s="2"/>
      <c r="C12" s="2"/>
      <c r="D12" s="2"/>
      <c r="E12" s="2"/>
      <c r="F12" s="2"/>
      <c r="G12" s="2"/>
    </row>
    <row r="13" spans="1:7" x14ac:dyDescent="0.25">
      <c r="A13" s="1" t="s">
        <v>8</v>
      </c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ht="120" x14ac:dyDescent="0.25">
      <c r="A15" s="4" t="s">
        <v>9</v>
      </c>
      <c r="B15" s="5" t="s">
        <v>10</v>
      </c>
      <c r="C15" s="5" t="s">
        <v>11</v>
      </c>
      <c r="D15" s="5" t="s">
        <v>12</v>
      </c>
      <c r="E15" s="5" t="s">
        <v>13</v>
      </c>
      <c r="F15" s="8" t="s">
        <v>17</v>
      </c>
      <c r="G15" s="5" t="s">
        <v>14</v>
      </c>
    </row>
    <row r="16" spans="1:7" ht="63" x14ac:dyDescent="0.25">
      <c r="A16" s="4">
        <v>1</v>
      </c>
      <c r="B16" s="10" t="s">
        <v>18</v>
      </c>
      <c r="C16" s="4">
        <v>2022</v>
      </c>
      <c r="D16" s="6">
        <v>20</v>
      </c>
      <c r="E16" s="7">
        <v>1.93068</v>
      </c>
      <c r="F16" s="7">
        <v>11200</v>
      </c>
      <c r="G16" s="7">
        <f>12776.546069254+1317.69645648928</f>
        <v>14094.242525743281</v>
      </c>
    </row>
    <row r="17" spans="1:7" ht="45" x14ac:dyDescent="0.25">
      <c r="A17" s="4">
        <v>2</v>
      </c>
      <c r="B17" s="11" t="s">
        <v>20</v>
      </c>
      <c r="C17" s="4">
        <v>2022</v>
      </c>
      <c r="D17" s="6">
        <v>20</v>
      </c>
      <c r="E17" s="7">
        <v>1.2E-2</v>
      </c>
      <c r="F17" s="7">
        <v>2332.6</v>
      </c>
      <c r="G17" s="7">
        <f>1082.26588492749+112.268405919411</f>
        <v>1194.5342908469011</v>
      </c>
    </row>
    <row r="18" spans="1:7" ht="63" x14ac:dyDescent="0.25">
      <c r="A18" s="4">
        <v>3</v>
      </c>
      <c r="B18" s="10" t="s">
        <v>18</v>
      </c>
      <c r="C18" s="4">
        <v>2022</v>
      </c>
      <c r="D18" s="6">
        <v>10</v>
      </c>
      <c r="E18" s="7">
        <v>2.0636200000000002</v>
      </c>
      <c r="F18" s="7">
        <v>4680</v>
      </c>
      <c r="G18" s="7">
        <f>14771.7602434256+288.529697296657</f>
        <v>15060.289940722258</v>
      </c>
    </row>
    <row r="19" spans="1:7" ht="63" x14ac:dyDescent="0.25">
      <c r="A19" s="4">
        <v>4</v>
      </c>
      <c r="B19" s="10" t="s">
        <v>18</v>
      </c>
      <c r="C19" s="4">
        <v>2022</v>
      </c>
      <c r="D19" s="6">
        <v>10</v>
      </c>
      <c r="E19" s="7">
        <v>2.0493399999999999</v>
      </c>
      <c r="F19" s="7">
        <v>4680</v>
      </c>
      <c r="G19" s="7">
        <f>14743.4233037158+267.348469326868</f>
        <v>15010.771773042667</v>
      </c>
    </row>
    <row r="20" spans="1:7" ht="63" x14ac:dyDescent="0.25">
      <c r="A20" s="4">
        <v>5</v>
      </c>
      <c r="B20" s="10" t="s">
        <v>21</v>
      </c>
      <c r="C20" s="4">
        <v>2022</v>
      </c>
      <c r="D20" s="6">
        <v>0.4</v>
      </c>
      <c r="E20" s="7">
        <v>0.13600000000000001</v>
      </c>
      <c r="F20" s="7">
        <v>270</v>
      </c>
      <c r="G20" s="7">
        <f>890.059818617044+125.826522683164</f>
        <v>1015.886341300208</v>
      </c>
    </row>
    <row r="21" spans="1:7" ht="63" x14ac:dyDescent="0.25">
      <c r="A21" s="4">
        <v>6</v>
      </c>
      <c r="B21" s="10" t="s">
        <v>21</v>
      </c>
      <c r="C21" s="4">
        <v>2022</v>
      </c>
      <c r="D21" s="6">
        <v>0.4</v>
      </c>
      <c r="E21" s="7">
        <v>0.125</v>
      </c>
      <c r="F21" s="7">
        <v>270</v>
      </c>
      <c r="G21" s="7">
        <f>839.099281931045+126.26516</f>
        <v>965.36444193104501</v>
      </c>
    </row>
    <row r="22" spans="1:7" ht="45" x14ac:dyDescent="0.25">
      <c r="A22" s="4">
        <v>7</v>
      </c>
      <c r="B22" s="11" t="s">
        <v>19</v>
      </c>
      <c r="C22" s="4">
        <v>2022</v>
      </c>
      <c r="D22" s="6">
        <v>10</v>
      </c>
      <c r="E22" s="7">
        <v>0.16</v>
      </c>
      <c r="F22" s="7">
        <v>270</v>
      </c>
      <c r="G22" s="7">
        <v>540.91201000000001</v>
      </c>
    </row>
    <row r="23" spans="1:7" ht="60" x14ac:dyDescent="0.25">
      <c r="A23" s="4">
        <v>8</v>
      </c>
      <c r="B23" s="12" t="s">
        <v>22</v>
      </c>
      <c r="C23" s="4">
        <v>2022</v>
      </c>
      <c r="D23" s="4">
        <v>10</v>
      </c>
      <c r="E23" s="7">
        <v>0.69</v>
      </c>
      <c r="F23" s="7">
        <v>4680</v>
      </c>
      <c r="G23" s="7">
        <v>18886.28</v>
      </c>
    </row>
    <row r="24" spans="1:7" ht="60" x14ac:dyDescent="0.25">
      <c r="A24" s="4">
        <v>9</v>
      </c>
      <c r="B24" s="12" t="s">
        <v>22</v>
      </c>
      <c r="C24" s="4">
        <v>2022</v>
      </c>
      <c r="D24" s="4">
        <v>10</v>
      </c>
      <c r="E24" s="7">
        <v>0.70099999999999996</v>
      </c>
      <c r="F24" s="7">
        <v>4680</v>
      </c>
      <c r="G24" s="7">
        <v>18584.11</v>
      </c>
    </row>
    <row r="25" spans="1:7" ht="60" x14ac:dyDescent="0.25">
      <c r="A25" s="4">
        <v>10</v>
      </c>
      <c r="B25" s="12" t="s">
        <v>23</v>
      </c>
      <c r="C25" s="4">
        <v>2022</v>
      </c>
      <c r="D25" s="4">
        <v>10</v>
      </c>
      <c r="E25" s="7">
        <v>1</v>
      </c>
      <c r="F25" s="7">
        <v>4680</v>
      </c>
      <c r="G25" s="7">
        <v>20582.27</v>
      </c>
    </row>
    <row r="26" spans="1:7" ht="45" x14ac:dyDescent="0.25">
      <c r="A26" s="4">
        <v>11</v>
      </c>
      <c r="B26" s="12" t="s">
        <v>24</v>
      </c>
      <c r="C26" s="4">
        <v>2022</v>
      </c>
      <c r="D26" s="4" t="s">
        <v>15</v>
      </c>
      <c r="E26" s="7">
        <v>1</v>
      </c>
      <c r="F26" s="7">
        <v>11200</v>
      </c>
      <c r="G26" s="7">
        <v>20838.412889999996</v>
      </c>
    </row>
    <row r="27" spans="1:7" ht="45" x14ac:dyDescent="0.25">
      <c r="A27" s="4">
        <v>12</v>
      </c>
      <c r="B27" s="12" t="s">
        <v>24</v>
      </c>
      <c r="C27" s="4">
        <v>2022</v>
      </c>
      <c r="D27" s="4" t="s">
        <v>15</v>
      </c>
      <c r="E27" s="7">
        <v>1</v>
      </c>
      <c r="F27" s="7">
        <v>11200</v>
      </c>
      <c r="G27" s="7">
        <v>20851.57761</v>
      </c>
    </row>
    <row r="28" spans="1:7" ht="45" x14ac:dyDescent="0.25">
      <c r="A28" s="4">
        <v>13</v>
      </c>
      <c r="B28" s="12" t="s">
        <v>25</v>
      </c>
      <c r="C28" s="4">
        <v>2022</v>
      </c>
      <c r="D28" s="4" t="s">
        <v>15</v>
      </c>
      <c r="E28" s="7">
        <v>1</v>
      </c>
      <c r="F28" s="7">
        <v>11200</v>
      </c>
      <c r="G28" s="7">
        <v>19705.085920000001</v>
      </c>
    </row>
    <row r="29" spans="1:7" ht="45" x14ac:dyDescent="0.25">
      <c r="A29" s="4">
        <v>14</v>
      </c>
      <c r="B29" s="12" t="s">
        <v>25</v>
      </c>
      <c r="C29" s="4">
        <v>2022</v>
      </c>
      <c r="D29" s="4" t="s">
        <v>15</v>
      </c>
      <c r="E29" s="7">
        <v>1</v>
      </c>
      <c r="F29" s="7">
        <v>11200</v>
      </c>
      <c r="G29" s="7">
        <v>19843.55373</v>
      </c>
    </row>
    <row r="30" spans="1:7" ht="45" x14ac:dyDescent="0.25">
      <c r="A30" s="4">
        <v>15</v>
      </c>
      <c r="B30" s="12" t="s">
        <v>26</v>
      </c>
      <c r="C30" s="4">
        <v>2022</v>
      </c>
      <c r="D30" s="4" t="s">
        <v>15</v>
      </c>
      <c r="E30" s="7">
        <v>1</v>
      </c>
      <c r="F30" s="7">
        <v>2332.6</v>
      </c>
      <c r="G30" s="7">
        <v>34351.993909999997</v>
      </c>
    </row>
    <row r="31" spans="1:7" ht="45" x14ac:dyDescent="0.25">
      <c r="A31" s="4">
        <v>16</v>
      </c>
      <c r="B31" s="12" t="s">
        <v>27</v>
      </c>
      <c r="C31" s="4">
        <v>2022</v>
      </c>
      <c r="D31" s="4" t="s">
        <v>16</v>
      </c>
      <c r="E31" s="7">
        <v>1</v>
      </c>
      <c r="F31" s="7">
        <v>270</v>
      </c>
      <c r="G31" s="7">
        <v>8285.7258299999994</v>
      </c>
    </row>
    <row r="32" spans="1:7" ht="30" x14ac:dyDescent="0.25">
      <c r="A32" s="4">
        <v>17</v>
      </c>
      <c r="B32" s="12" t="s">
        <v>28</v>
      </c>
      <c r="C32" s="4">
        <v>2022</v>
      </c>
      <c r="D32" s="4" t="s">
        <v>15</v>
      </c>
      <c r="E32" s="7">
        <v>1</v>
      </c>
      <c r="F32" s="7">
        <v>11200</v>
      </c>
      <c r="G32" s="7">
        <v>40817.237310000004</v>
      </c>
    </row>
    <row r="33" spans="1:7" ht="63" x14ac:dyDescent="0.25">
      <c r="A33" s="4">
        <v>18</v>
      </c>
      <c r="B33" s="10" t="s">
        <v>30</v>
      </c>
      <c r="C33" s="13">
        <v>2023</v>
      </c>
      <c r="D33" s="6">
        <v>10</v>
      </c>
      <c r="E33" s="14">
        <v>3.5393599999999998</v>
      </c>
      <c r="F33" s="15">
        <v>2000</v>
      </c>
      <c r="G33" s="7">
        <f>'[1]КЛ '!$N$8+'[1]КЛ '!$V$8</f>
        <v>37421.626769865194</v>
      </c>
    </row>
    <row r="34" spans="1:7" ht="63" x14ac:dyDescent="0.25">
      <c r="A34" s="4">
        <v>19</v>
      </c>
      <c r="B34" s="10" t="s">
        <v>18</v>
      </c>
      <c r="C34" s="13">
        <v>2023</v>
      </c>
      <c r="D34" s="6">
        <v>10</v>
      </c>
      <c r="E34" s="16">
        <v>0.24179999999999999</v>
      </c>
      <c r="F34" s="15">
        <v>2000</v>
      </c>
      <c r="G34" s="7">
        <f>'[1]КЛ '!$N$9+'[1]КЛ '!$V$9</f>
        <v>3544.9149253951978</v>
      </c>
    </row>
    <row r="35" spans="1:7" ht="60" x14ac:dyDescent="0.25">
      <c r="A35" s="4">
        <v>20</v>
      </c>
      <c r="B35" s="12" t="s">
        <v>31</v>
      </c>
      <c r="C35" s="13">
        <v>2023</v>
      </c>
      <c r="D35" s="6">
        <v>10</v>
      </c>
      <c r="E35" s="17">
        <v>0.99705999999999995</v>
      </c>
      <c r="F35" s="15">
        <v>2000</v>
      </c>
      <c r="G35" s="18">
        <v>68541.148570134799</v>
      </c>
    </row>
    <row r="36" spans="1:7" ht="60" x14ac:dyDescent="0.25">
      <c r="A36" s="4">
        <v>21</v>
      </c>
      <c r="B36" s="12" t="s">
        <v>22</v>
      </c>
      <c r="C36" s="13">
        <v>2023</v>
      </c>
      <c r="D36" s="6">
        <v>10</v>
      </c>
      <c r="E36" s="17">
        <v>0.24786</v>
      </c>
      <c r="F36" s="15">
        <v>2000</v>
      </c>
      <c r="G36" s="18">
        <v>7545.7280246048012</v>
      </c>
    </row>
    <row r="37" spans="1:7" ht="60" x14ac:dyDescent="0.25">
      <c r="A37" s="4">
        <v>22</v>
      </c>
      <c r="B37" s="12" t="s">
        <v>23</v>
      </c>
      <c r="C37" s="13">
        <v>2023</v>
      </c>
      <c r="D37" s="19">
        <v>20</v>
      </c>
      <c r="E37" s="20" t="s">
        <v>15</v>
      </c>
      <c r="F37" s="15">
        <v>1327.4</v>
      </c>
      <c r="G37" s="22">
        <v>16272.907520000001</v>
      </c>
    </row>
    <row r="38" spans="1:7" ht="60" x14ac:dyDescent="0.25">
      <c r="A38" s="4">
        <v>23</v>
      </c>
      <c r="B38" s="12" t="s">
        <v>23</v>
      </c>
      <c r="C38" s="13">
        <v>2023</v>
      </c>
      <c r="D38" s="19">
        <v>10</v>
      </c>
      <c r="E38" s="21" t="s">
        <v>16</v>
      </c>
      <c r="F38" s="15">
        <v>2000</v>
      </c>
      <c r="G38" s="23">
        <v>53227.167939999999</v>
      </c>
    </row>
    <row r="39" spans="1:7" ht="30" x14ac:dyDescent="0.25">
      <c r="A39" s="4">
        <v>24</v>
      </c>
      <c r="B39" s="12" t="s">
        <v>32</v>
      </c>
      <c r="C39" s="13">
        <v>2023</v>
      </c>
      <c r="D39" s="4" t="s">
        <v>16</v>
      </c>
      <c r="E39" s="7">
        <v>1</v>
      </c>
      <c r="F39" s="24">
        <v>2000</v>
      </c>
      <c r="G39" s="33">
        <v>23550.682720000001</v>
      </c>
    </row>
    <row r="40" spans="1:7" ht="30" x14ac:dyDescent="0.25">
      <c r="A40" s="4">
        <v>25</v>
      </c>
      <c r="B40" s="12" t="s">
        <v>28</v>
      </c>
      <c r="C40" s="13">
        <v>2023</v>
      </c>
      <c r="D40" s="4" t="s">
        <v>15</v>
      </c>
      <c r="E40" s="7">
        <v>1</v>
      </c>
      <c r="F40" s="24">
        <v>1327.4</v>
      </c>
      <c r="G40" s="33">
        <v>47117.711280000003</v>
      </c>
    </row>
    <row r="41" spans="1:7" ht="63" x14ac:dyDescent="0.25">
      <c r="A41" s="4">
        <v>26</v>
      </c>
      <c r="B41" s="10" t="s">
        <v>18</v>
      </c>
      <c r="C41" s="13">
        <v>2024</v>
      </c>
      <c r="D41" s="26">
        <v>10</v>
      </c>
      <c r="E41" s="28">
        <v>0.84467999999999999</v>
      </c>
      <c r="F41" s="20">
        <v>2500</v>
      </c>
      <c r="G41" s="33">
        <v>4887.2604355000003</v>
      </c>
    </row>
    <row r="42" spans="1:7" ht="63" x14ac:dyDescent="0.25">
      <c r="A42" s="4">
        <v>27</v>
      </c>
      <c r="B42" s="10" t="s">
        <v>18</v>
      </c>
      <c r="C42" s="13">
        <v>2024</v>
      </c>
      <c r="D42" s="26">
        <v>10</v>
      </c>
      <c r="E42" s="28">
        <v>0.84399999999999986</v>
      </c>
      <c r="F42" s="20">
        <v>2500</v>
      </c>
      <c r="G42" s="33">
        <v>5117.8555164100017</v>
      </c>
    </row>
    <row r="43" spans="1:7" ht="63" x14ac:dyDescent="0.25">
      <c r="A43" s="4">
        <v>28</v>
      </c>
      <c r="B43" s="10" t="s">
        <v>18</v>
      </c>
      <c r="C43" s="13">
        <v>2024</v>
      </c>
      <c r="D43" s="26">
        <v>0.4</v>
      </c>
      <c r="E43" s="28">
        <v>3.4000000000000002E-2</v>
      </c>
      <c r="F43" s="20">
        <v>2500</v>
      </c>
      <c r="G43" s="33">
        <v>191.88550836904759</v>
      </c>
    </row>
    <row r="44" spans="1:7" ht="63" x14ac:dyDescent="0.25">
      <c r="A44" s="4">
        <v>29</v>
      </c>
      <c r="B44" s="10" t="s">
        <v>18</v>
      </c>
      <c r="C44" s="13">
        <v>2024</v>
      </c>
      <c r="D44" s="26">
        <v>0.4</v>
      </c>
      <c r="E44" s="28">
        <v>8.5999999999999993E-2</v>
      </c>
      <c r="F44" s="20">
        <v>2500</v>
      </c>
      <c r="G44" s="33">
        <v>485.35746234523782</v>
      </c>
    </row>
    <row r="45" spans="1:7" ht="63" x14ac:dyDescent="0.25">
      <c r="A45" s="4">
        <v>30</v>
      </c>
      <c r="B45" s="10" t="s">
        <v>18</v>
      </c>
      <c r="C45" s="13">
        <v>2024</v>
      </c>
      <c r="D45" s="26">
        <v>0.4</v>
      </c>
      <c r="E45" s="28">
        <v>3.4000000000000002E-2</v>
      </c>
      <c r="F45" s="20">
        <v>2500</v>
      </c>
      <c r="G45" s="33">
        <v>191.88550836904759</v>
      </c>
    </row>
    <row r="46" spans="1:7" ht="63" x14ac:dyDescent="0.25">
      <c r="A46" s="4">
        <v>31</v>
      </c>
      <c r="B46" s="10" t="s">
        <v>18</v>
      </c>
      <c r="C46" s="13">
        <v>2024</v>
      </c>
      <c r="D46" s="26">
        <v>0.4</v>
      </c>
      <c r="E46" s="28">
        <v>8.5999999999999993E-2</v>
      </c>
      <c r="F46" s="20">
        <v>2500</v>
      </c>
      <c r="G46" s="33">
        <v>485.35746234523782</v>
      </c>
    </row>
    <row r="47" spans="1:7" ht="63" x14ac:dyDescent="0.25">
      <c r="A47" s="4">
        <v>32</v>
      </c>
      <c r="B47" s="10" t="s">
        <v>18</v>
      </c>
      <c r="C47" s="13">
        <v>2024</v>
      </c>
      <c r="D47" s="26">
        <v>0.4</v>
      </c>
      <c r="E47" s="28">
        <v>3.4000000000000002E-2</v>
      </c>
      <c r="F47" s="20">
        <v>2500</v>
      </c>
      <c r="G47" s="33">
        <v>191.88550836904759</v>
      </c>
    </row>
    <row r="48" spans="1:7" ht="63" x14ac:dyDescent="0.25">
      <c r="A48" s="4">
        <v>33</v>
      </c>
      <c r="B48" s="10" t="s">
        <v>18</v>
      </c>
      <c r="C48" s="13">
        <v>2024</v>
      </c>
      <c r="D48" s="26">
        <v>0.4</v>
      </c>
      <c r="E48" s="28">
        <v>8.5999999999999993E-2</v>
      </c>
      <c r="F48" s="20">
        <v>2500</v>
      </c>
      <c r="G48" s="33">
        <v>485.35746234523782</v>
      </c>
    </row>
    <row r="49" spans="1:7" ht="63" x14ac:dyDescent="0.25">
      <c r="A49" s="4">
        <v>34</v>
      </c>
      <c r="B49" s="10" t="s">
        <v>18</v>
      </c>
      <c r="C49" s="13">
        <v>2024</v>
      </c>
      <c r="D49" s="26">
        <v>0.4</v>
      </c>
      <c r="E49" s="28">
        <v>3.4000000000000002E-2</v>
      </c>
      <c r="F49" s="20">
        <v>2500</v>
      </c>
      <c r="G49" s="33">
        <v>191.88550836904759</v>
      </c>
    </row>
    <row r="50" spans="1:7" ht="63" x14ac:dyDescent="0.25">
      <c r="A50" s="4">
        <v>35</v>
      </c>
      <c r="B50" s="10" t="s">
        <v>18</v>
      </c>
      <c r="C50" s="13">
        <v>2024</v>
      </c>
      <c r="D50" s="26">
        <v>0.4</v>
      </c>
      <c r="E50" s="28">
        <v>8.5999999999999993E-2</v>
      </c>
      <c r="F50" s="20">
        <v>2500</v>
      </c>
      <c r="G50" s="33">
        <v>485.35746234523782</v>
      </c>
    </row>
    <row r="51" spans="1:7" ht="63" x14ac:dyDescent="0.25">
      <c r="A51" s="4">
        <v>36</v>
      </c>
      <c r="B51" s="10" t="s">
        <v>18</v>
      </c>
      <c r="C51" s="13">
        <v>2024</v>
      </c>
      <c r="D51" s="26">
        <v>0.4</v>
      </c>
      <c r="E51" s="28">
        <v>3.4000000000000002E-2</v>
      </c>
      <c r="F51" s="20">
        <v>2500</v>
      </c>
      <c r="G51" s="33">
        <v>191.88550836904759</v>
      </c>
    </row>
    <row r="52" spans="1:7" ht="63" x14ac:dyDescent="0.25">
      <c r="A52" s="4">
        <v>37</v>
      </c>
      <c r="B52" s="10" t="s">
        <v>18</v>
      </c>
      <c r="C52" s="13">
        <v>2024</v>
      </c>
      <c r="D52" s="26">
        <v>0.4</v>
      </c>
      <c r="E52" s="28">
        <v>8.5999999999999993E-2</v>
      </c>
      <c r="F52" s="20">
        <v>2500</v>
      </c>
      <c r="G52" s="33">
        <v>485.35746234523782</v>
      </c>
    </row>
    <row r="53" spans="1:7" ht="63" x14ac:dyDescent="0.25">
      <c r="A53" s="4">
        <v>38</v>
      </c>
      <c r="B53" s="10" t="s">
        <v>18</v>
      </c>
      <c r="C53" s="13">
        <v>2024</v>
      </c>
      <c r="D53" s="26">
        <v>0.4</v>
      </c>
      <c r="E53" s="28">
        <v>3.4000000000000002E-2</v>
      </c>
      <c r="F53" s="20">
        <v>2500</v>
      </c>
      <c r="G53" s="33">
        <v>191.88550836904759</v>
      </c>
    </row>
    <row r="54" spans="1:7" ht="63" x14ac:dyDescent="0.25">
      <c r="A54" s="4">
        <v>39</v>
      </c>
      <c r="B54" s="10" t="s">
        <v>18</v>
      </c>
      <c r="C54" s="13">
        <v>2024</v>
      </c>
      <c r="D54" s="26">
        <v>0.4</v>
      </c>
      <c r="E54" s="28">
        <v>8.5999999999999993E-2</v>
      </c>
      <c r="F54" s="20">
        <v>2500</v>
      </c>
      <c r="G54" s="33">
        <v>485.35746234523782</v>
      </c>
    </row>
    <row r="55" spans="1:7" ht="63" x14ac:dyDescent="0.25">
      <c r="A55" s="4">
        <v>40</v>
      </c>
      <c r="B55" s="10" t="s">
        <v>18</v>
      </c>
      <c r="C55" s="13">
        <v>2024</v>
      </c>
      <c r="D55" s="26">
        <v>0.4</v>
      </c>
      <c r="E55" s="28">
        <v>3.4000000000000002E-2</v>
      </c>
      <c r="F55" s="20">
        <v>2500</v>
      </c>
      <c r="G55" s="33">
        <v>191.88550836904759</v>
      </c>
    </row>
    <row r="56" spans="1:7" ht="63" x14ac:dyDescent="0.25">
      <c r="A56" s="4">
        <v>41</v>
      </c>
      <c r="B56" s="10" t="s">
        <v>18</v>
      </c>
      <c r="C56" s="13">
        <v>2024</v>
      </c>
      <c r="D56" s="26">
        <v>0.4</v>
      </c>
      <c r="E56" s="28">
        <v>8.5999999999999993E-2</v>
      </c>
      <c r="F56" s="20">
        <v>2500</v>
      </c>
      <c r="G56" s="33">
        <v>485.35746234523782</v>
      </c>
    </row>
    <row r="57" spans="1:7" ht="63" x14ac:dyDescent="0.25">
      <c r="A57" s="4">
        <v>42</v>
      </c>
      <c r="B57" s="10" t="s">
        <v>18</v>
      </c>
      <c r="C57" s="13">
        <v>2024</v>
      </c>
      <c r="D57" s="26">
        <v>0.4</v>
      </c>
      <c r="E57" s="28">
        <v>3.4000000000000002E-2</v>
      </c>
      <c r="F57" s="20">
        <v>2500</v>
      </c>
      <c r="G57" s="33">
        <v>191.88550836904759</v>
      </c>
    </row>
    <row r="58" spans="1:7" ht="63" x14ac:dyDescent="0.25">
      <c r="A58" s="4">
        <v>43</v>
      </c>
      <c r="B58" s="10" t="s">
        <v>18</v>
      </c>
      <c r="C58" s="13">
        <v>2024</v>
      </c>
      <c r="D58" s="26">
        <v>0.4</v>
      </c>
      <c r="E58" s="28">
        <v>8.5999999999999993E-2</v>
      </c>
      <c r="F58" s="20">
        <v>2500</v>
      </c>
      <c r="G58" s="33">
        <v>485.35746234523782</v>
      </c>
    </row>
    <row r="59" spans="1:7" ht="63" x14ac:dyDescent="0.25">
      <c r="A59" s="4">
        <v>44</v>
      </c>
      <c r="B59" s="10" t="s">
        <v>18</v>
      </c>
      <c r="C59" s="13">
        <v>2024</v>
      </c>
      <c r="D59" s="26">
        <v>0.4</v>
      </c>
      <c r="E59" s="28">
        <v>3.4000000000000002E-2</v>
      </c>
      <c r="F59" s="20">
        <v>2500</v>
      </c>
      <c r="G59" s="33">
        <v>191.88550836904759</v>
      </c>
    </row>
    <row r="60" spans="1:7" ht="63" x14ac:dyDescent="0.25">
      <c r="A60" s="4">
        <v>45</v>
      </c>
      <c r="B60" s="10" t="s">
        <v>18</v>
      </c>
      <c r="C60" s="13">
        <v>2024</v>
      </c>
      <c r="D60" s="26">
        <v>0.4</v>
      </c>
      <c r="E60" s="28">
        <v>8.5999999999999993E-2</v>
      </c>
      <c r="F60" s="20">
        <v>2500</v>
      </c>
      <c r="G60" s="33">
        <v>485.35746234523782</v>
      </c>
    </row>
    <row r="61" spans="1:7" ht="63" x14ac:dyDescent="0.25">
      <c r="A61" s="4">
        <v>46</v>
      </c>
      <c r="B61" s="10" t="s">
        <v>18</v>
      </c>
      <c r="C61" s="13">
        <v>2024</v>
      </c>
      <c r="D61" s="26">
        <v>0.4</v>
      </c>
      <c r="E61" s="28">
        <v>3.4000000000000002E-2</v>
      </c>
      <c r="F61" s="20">
        <v>2500</v>
      </c>
      <c r="G61" s="33">
        <v>191.88550836904759</v>
      </c>
    </row>
    <row r="62" spans="1:7" ht="63" x14ac:dyDescent="0.25">
      <c r="A62" s="4">
        <v>47</v>
      </c>
      <c r="B62" s="10" t="s">
        <v>18</v>
      </c>
      <c r="C62" s="13">
        <v>2024</v>
      </c>
      <c r="D62" s="26">
        <v>0.4</v>
      </c>
      <c r="E62" s="28">
        <v>8.5999999999999993E-2</v>
      </c>
      <c r="F62" s="20">
        <v>2500</v>
      </c>
      <c r="G62" s="33">
        <v>485.35746234523782</v>
      </c>
    </row>
    <row r="63" spans="1:7" ht="63" x14ac:dyDescent="0.25">
      <c r="A63" s="4">
        <v>48</v>
      </c>
      <c r="B63" s="10" t="s">
        <v>18</v>
      </c>
      <c r="C63" s="13">
        <v>2024</v>
      </c>
      <c r="D63" s="26">
        <v>0.4</v>
      </c>
      <c r="E63" s="28">
        <v>3.4000000000000002E-2</v>
      </c>
      <c r="F63" s="20">
        <v>2500</v>
      </c>
      <c r="G63" s="33">
        <v>191.88550836904759</v>
      </c>
    </row>
    <row r="64" spans="1:7" ht="63" x14ac:dyDescent="0.25">
      <c r="A64" s="4">
        <v>49</v>
      </c>
      <c r="B64" s="10" t="s">
        <v>18</v>
      </c>
      <c r="C64" s="13">
        <v>2024</v>
      </c>
      <c r="D64" s="26">
        <v>0.4</v>
      </c>
      <c r="E64" s="28">
        <v>8.5999999999999993E-2</v>
      </c>
      <c r="F64" s="20">
        <v>2500</v>
      </c>
      <c r="G64" s="33">
        <v>485.35746234523782</v>
      </c>
    </row>
    <row r="65" spans="1:7" ht="63" x14ac:dyDescent="0.25">
      <c r="A65" s="4">
        <v>50</v>
      </c>
      <c r="B65" s="10" t="s">
        <v>18</v>
      </c>
      <c r="C65" s="13">
        <v>2024</v>
      </c>
      <c r="D65" s="26">
        <v>0.4</v>
      </c>
      <c r="E65" s="28">
        <v>3.4000000000000002E-2</v>
      </c>
      <c r="F65" s="20">
        <v>2500</v>
      </c>
      <c r="G65" s="33">
        <v>191.88550836904759</v>
      </c>
    </row>
    <row r="66" spans="1:7" ht="63" x14ac:dyDescent="0.25">
      <c r="A66" s="4">
        <v>51</v>
      </c>
      <c r="B66" s="10" t="s">
        <v>18</v>
      </c>
      <c r="C66" s="13">
        <v>2024</v>
      </c>
      <c r="D66" s="26">
        <v>0.4</v>
      </c>
      <c r="E66" s="28">
        <v>8.5999999999999993E-2</v>
      </c>
      <c r="F66" s="20">
        <v>2500</v>
      </c>
      <c r="G66" s="33">
        <v>485.35746234523782</v>
      </c>
    </row>
    <row r="67" spans="1:7" ht="63" x14ac:dyDescent="0.25">
      <c r="A67" s="4">
        <v>52</v>
      </c>
      <c r="B67" s="10" t="s">
        <v>18</v>
      </c>
      <c r="C67" s="13">
        <v>2024</v>
      </c>
      <c r="D67" s="26">
        <v>0.4</v>
      </c>
      <c r="E67" s="28">
        <v>3.4000000000000002E-2</v>
      </c>
      <c r="F67" s="20">
        <v>2500</v>
      </c>
      <c r="G67" s="33">
        <v>191.88550836904759</v>
      </c>
    </row>
    <row r="68" spans="1:7" ht="63" x14ac:dyDescent="0.25">
      <c r="A68" s="4">
        <v>53</v>
      </c>
      <c r="B68" s="10" t="s">
        <v>18</v>
      </c>
      <c r="C68" s="13">
        <v>2024</v>
      </c>
      <c r="D68" s="26">
        <v>0.4</v>
      </c>
      <c r="E68" s="28">
        <v>8.5999999999999993E-2</v>
      </c>
      <c r="F68" s="20">
        <v>2500</v>
      </c>
      <c r="G68" s="33">
        <v>485.35746234523782</v>
      </c>
    </row>
    <row r="69" spans="1:7" ht="63" x14ac:dyDescent="0.25">
      <c r="A69" s="4">
        <v>54</v>
      </c>
      <c r="B69" s="10" t="s">
        <v>18</v>
      </c>
      <c r="C69" s="13">
        <v>2024</v>
      </c>
      <c r="D69" s="26">
        <v>0.4</v>
      </c>
      <c r="E69" s="28">
        <v>3.4000000000000002E-2</v>
      </c>
      <c r="F69" s="20">
        <v>2500</v>
      </c>
      <c r="G69" s="33">
        <v>191.88550836904759</v>
      </c>
    </row>
    <row r="70" spans="1:7" ht="63" x14ac:dyDescent="0.25">
      <c r="A70" s="4">
        <v>55</v>
      </c>
      <c r="B70" s="10" t="s">
        <v>18</v>
      </c>
      <c r="C70" s="13">
        <v>2024</v>
      </c>
      <c r="D70" s="26">
        <v>0.4</v>
      </c>
      <c r="E70" s="28">
        <v>8.5999999999999993E-2</v>
      </c>
      <c r="F70" s="20">
        <v>2500</v>
      </c>
      <c r="G70" s="33">
        <v>485.35746234523782</v>
      </c>
    </row>
    <row r="71" spans="1:7" ht="63" x14ac:dyDescent="0.25">
      <c r="A71" s="4">
        <v>56</v>
      </c>
      <c r="B71" s="10" t="s">
        <v>18</v>
      </c>
      <c r="C71" s="13">
        <v>2024</v>
      </c>
      <c r="D71" s="27">
        <v>20</v>
      </c>
      <c r="E71" s="25">
        <v>4.5999999999999999E-2</v>
      </c>
      <c r="F71" s="20">
        <v>7000.46</v>
      </c>
      <c r="G71" s="33">
        <v>1321.1379999999999</v>
      </c>
    </row>
    <row r="72" spans="1:7" ht="63" x14ac:dyDescent="0.25">
      <c r="A72" s="4">
        <v>57</v>
      </c>
      <c r="B72" s="10" t="s">
        <v>18</v>
      </c>
      <c r="C72" s="13">
        <v>2024</v>
      </c>
      <c r="D72" s="27">
        <v>20</v>
      </c>
      <c r="E72" s="25">
        <v>3.5999999999999997E-2</v>
      </c>
      <c r="F72" s="20">
        <v>7000.46</v>
      </c>
      <c r="G72" s="33">
        <v>1033.934</v>
      </c>
    </row>
    <row r="73" spans="1:7" ht="63" x14ac:dyDescent="0.25">
      <c r="A73" s="4">
        <v>58</v>
      </c>
      <c r="B73" s="10" t="s">
        <v>18</v>
      </c>
      <c r="C73" s="13">
        <v>2024</v>
      </c>
      <c r="D73" s="27">
        <v>20</v>
      </c>
      <c r="E73" s="25">
        <v>2.5000000000000001E-2</v>
      </c>
      <c r="F73" s="20">
        <v>7000.46</v>
      </c>
      <c r="G73" s="33">
        <v>718.01256999999998</v>
      </c>
    </row>
    <row r="74" spans="1:7" ht="63" x14ac:dyDescent="0.25">
      <c r="A74" s="4">
        <v>59</v>
      </c>
      <c r="B74" s="10" t="s">
        <v>18</v>
      </c>
      <c r="C74" s="13">
        <v>2024</v>
      </c>
      <c r="D74" s="27">
        <v>20</v>
      </c>
      <c r="E74" s="25">
        <v>2.5000000000000001E-2</v>
      </c>
      <c r="F74" s="20">
        <v>7000.46</v>
      </c>
      <c r="G74" s="33">
        <v>718.01256999999998</v>
      </c>
    </row>
    <row r="75" spans="1:7" ht="63" x14ac:dyDescent="0.25">
      <c r="A75" s="4">
        <v>60</v>
      </c>
      <c r="B75" s="10" t="s">
        <v>18</v>
      </c>
      <c r="C75" s="13">
        <v>2024</v>
      </c>
      <c r="D75" s="27">
        <v>20</v>
      </c>
      <c r="E75" s="25">
        <v>7.1999999999999995E-2</v>
      </c>
      <c r="F75" s="20">
        <v>7000.46</v>
      </c>
      <c r="G75" s="33">
        <v>2067.8679999999999</v>
      </c>
    </row>
    <row r="76" spans="1:7" ht="63" x14ac:dyDescent="0.25">
      <c r="A76" s="4">
        <v>61</v>
      </c>
      <c r="B76" s="10" t="s">
        <v>18</v>
      </c>
      <c r="C76" s="13">
        <v>2024</v>
      </c>
      <c r="D76" s="27">
        <v>20</v>
      </c>
      <c r="E76" s="25">
        <v>7.1999999999999995E-2</v>
      </c>
      <c r="F76" s="20">
        <v>7000.46</v>
      </c>
      <c r="G76" s="33">
        <v>2067.8679999999999</v>
      </c>
    </row>
    <row r="77" spans="1:7" ht="63" x14ac:dyDescent="0.25">
      <c r="A77" s="4">
        <v>62</v>
      </c>
      <c r="B77" s="10" t="s">
        <v>18</v>
      </c>
      <c r="C77" s="13">
        <v>2024</v>
      </c>
      <c r="D77" s="27">
        <v>20</v>
      </c>
      <c r="E77" s="25">
        <v>2.5000000000000001E-2</v>
      </c>
      <c r="F77" s="20">
        <v>7000.46</v>
      </c>
      <c r="G77" s="33">
        <v>718.01256999999998</v>
      </c>
    </row>
    <row r="78" spans="1:7" ht="63" x14ac:dyDescent="0.25">
      <c r="A78" s="4">
        <v>63</v>
      </c>
      <c r="B78" s="10" t="s">
        <v>18</v>
      </c>
      <c r="C78" s="13">
        <v>2024</v>
      </c>
      <c r="D78" s="27">
        <v>20</v>
      </c>
      <c r="E78" s="25">
        <v>2.5000000000000001E-2</v>
      </c>
      <c r="F78" s="20">
        <v>7000.46</v>
      </c>
      <c r="G78" s="33">
        <v>718.01256999999998</v>
      </c>
    </row>
    <row r="79" spans="1:7" ht="63" x14ac:dyDescent="0.25">
      <c r="A79" s="4">
        <v>64</v>
      </c>
      <c r="B79" s="10" t="s">
        <v>18</v>
      </c>
      <c r="C79" s="13">
        <v>2024</v>
      </c>
      <c r="D79" s="27">
        <v>20</v>
      </c>
      <c r="E79" s="25">
        <v>3.4000000000000002E-2</v>
      </c>
      <c r="F79" s="20">
        <v>7000.46</v>
      </c>
      <c r="G79" s="33">
        <v>976.49710000000005</v>
      </c>
    </row>
    <row r="80" spans="1:7" ht="63" x14ac:dyDescent="0.25">
      <c r="A80" s="4">
        <v>65</v>
      </c>
      <c r="B80" s="10" t="s">
        <v>18</v>
      </c>
      <c r="C80" s="13">
        <v>2024</v>
      </c>
      <c r="D80" s="27">
        <v>20</v>
      </c>
      <c r="E80" s="25">
        <v>4.2999999999999997E-2</v>
      </c>
      <c r="F80" s="20">
        <v>7000.46</v>
      </c>
      <c r="G80" s="33">
        <v>1234.98164</v>
      </c>
    </row>
    <row r="81" spans="1:7" ht="63" x14ac:dyDescent="0.25">
      <c r="A81" s="4">
        <v>66</v>
      </c>
      <c r="B81" s="10" t="s">
        <v>18</v>
      </c>
      <c r="C81" s="13">
        <v>2024</v>
      </c>
      <c r="D81" s="27">
        <v>10</v>
      </c>
      <c r="E81" s="25">
        <v>8.7999999999999995E-2</v>
      </c>
      <c r="F81" s="20">
        <v>4950</v>
      </c>
      <c r="G81" s="33">
        <v>1743.6411700000001</v>
      </c>
    </row>
    <row r="82" spans="1:7" ht="63" x14ac:dyDescent="0.25">
      <c r="A82" s="4">
        <v>67</v>
      </c>
      <c r="B82" s="10" t="s">
        <v>18</v>
      </c>
      <c r="C82" s="13">
        <v>2024</v>
      </c>
      <c r="D82" s="27">
        <v>10</v>
      </c>
      <c r="E82" s="25">
        <v>8.7999999999999995E-2</v>
      </c>
      <c r="F82" s="20">
        <v>4950</v>
      </c>
      <c r="G82" s="33">
        <v>1743.6411700000001</v>
      </c>
    </row>
    <row r="83" spans="1:7" ht="63" x14ac:dyDescent="0.25">
      <c r="A83" s="4">
        <v>68</v>
      </c>
      <c r="B83" s="10" t="s">
        <v>18</v>
      </c>
      <c r="C83" s="13">
        <v>2024</v>
      </c>
      <c r="D83" s="27">
        <v>10</v>
      </c>
      <c r="E83" s="25">
        <v>5.2999999999999999E-2</v>
      </c>
      <c r="F83" s="20">
        <v>4950</v>
      </c>
      <c r="G83" s="33">
        <v>1050.14752</v>
      </c>
    </row>
    <row r="84" spans="1:7" ht="63" x14ac:dyDescent="0.25">
      <c r="A84" s="4">
        <v>69</v>
      </c>
      <c r="B84" s="10" t="s">
        <v>18</v>
      </c>
      <c r="C84" s="13">
        <v>2024</v>
      </c>
      <c r="D84" s="27">
        <v>10</v>
      </c>
      <c r="E84" s="25">
        <v>5.2999999999999999E-2</v>
      </c>
      <c r="F84" s="20">
        <v>4950</v>
      </c>
      <c r="G84" s="33">
        <v>1050.14752</v>
      </c>
    </row>
    <row r="85" spans="1:7" ht="63" x14ac:dyDescent="0.25">
      <c r="A85" s="4">
        <v>70</v>
      </c>
      <c r="B85" s="10" t="s">
        <v>18</v>
      </c>
      <c r="C85" s="13">
        <v>2024</v>
      </c>
      <c r="D85" s="27">
        <v>10</v>
      </c>
      <c r="E85" s="25">
        <v>0.22042999999999999</v>
      </c>
      <c r="F85" s="20">
        <v>4950</v>
      </c>
      <c r="G85" s="33">
        <v>2586.6509999999998</v>
      </c>
    </row>
    <row r="86" spans="1:7" ht="63" x14ac:dyDescent="0.25">
      <c r="A86" s="4">
        <v>71</v>
      </c>
      <c r="B86" s="10" t="s">
        <v>18</v>
      </c>
      <c r="C86" s="13">
        <v>2024</v>
      </c>
      <c r="D86" s="27">
        <v>10</v>
      </c>
      <c r="E86" s="25">
        <v>0.22042999999999999</v>
      </c>
      <c r="F86" s="20">
        <v>4950</v>
      </c>
      <c r="G86" s="33">
        <v>2569.703</v>
      </c>
    </row>
    <row r="87" spans="1:7" ht="63" x14ac:dyDescent="0.25">
      <c r="A87" s="4">
        <v>72</v>
      </c>
      <c r="B87" s="10" t="s">
        <v>18</v>
      </c>
      <c r="C87" s="13">
        <v>2024</v>
      </c>
      <c r="D87" s="27">
        <v>10</v>
      </c>
      <c r="E87" s="25">
        <v>2.4E-2</v>
      </c>
      <c r="F87" s="20">
        <v>4950</v>
      </c>
      <c r="G87" s="33">
        <v>371.31344999999999</v>
      </c>
    </row>
    <row r="88" spans="1:7" ht="63" x14ac:dyDescent="0.25">
      <c r="A88" s="4">
        <v>73</v>
      </c>
      <c r="B88" s="10" t="s">
        <v>18</v>
      </c>
      <c r="C88" s="13">
        <v>2024</v>
      </c>
      <c r="D88" s="27">
        <v>10</v>
      </c>
      <c r="E88" s="25">
        <v>2.4E-2</v>
      </c>
      <c r="F88" s="20">
        <v>4950</v>
      </c>
      <c r="G88" s="33">
        <v>371.31344999999999</v>
      </c>
    </row>
    <row r="89" spans="1:7" ht="63" x14ac:dyDescent="0.25">
      <c r="A89" s="4">
        <v>74</v>
      </c>
      <c r="B89" s="10" t="s">
        <v>18</v>
      </c>
      <c r="C89" s="13">
        <v>2024</v>
      </c>
      <c r="D89" s="27">
        <v>10</v>
      </c>
      <c r="E89" s="25">
        <v>1.7999999999999999E-2</v>
      </c>
      <c r="F89" s="20">
        <v>4950</v>
      </c>
      <c r="G89" s="33">
        <v>278.48507999999998</v>
      </c>
    </row>
    <row r="90" spans="1:7" ht="63" x14ac:dyDescent="0.25">
      <c r="A90" s="4">
        <v>75</v>
      </c>
      <c r="B90" s="10" t="s">
        <v>18</v>
      </c>
      <c r="C90" s="13">
        <v>2024</v>
      </c>
      <c r="D90" s="27">
        <v>10</v>
      </c>
      <c r="E90" s="25">
        <v>1.7999999999999999E-2</v>
      </c>
      <c r="F90" s="20">
        <v>4950</v>
      </c>
      <c r="G90" s="33">
        <v>278.48507999999998</v>
      </c>
    </row>
    <row r="91" spans="1:7" ht="63" x14ac:dyDescent="0.25">
      <c r="A91" s="4">
        <v>76</v>
      </c>
      <c r="B91" s="10" t="s">
        <v>18</v>
      </c>
      <c r="C91" s="13">
        <v>2024</v>
      </c>
      <c r="D91" s="27">
        <v>10</v>
      </c>
      <c r="E91" s="25">
        <v>0.183</v>
      </c>
      <c r="F91" s="20">
        <v>4950</v>
      </c>
      <c r="G91" s="33">
        <v>2831.2650100000001</v>
      </c>
    </row>
    <row r="92" spans="1:7" ht="63" x14ac:dyDescent="0.25">
      <c r="A92" s="4">
        <v>77</v>
      </c>
      <c r="B92" s="10" t="s">
        <v>18</v>
      </c>
      <c r="C92" s="13">
        <v>2024</v>
      </c>
      <c r="D92" s="27">
        <v>10</v>
      </c>
      <c r="E92" s="25">
        <v>0.183</v>
      </c>
      <c r="F92" s="20">
        <v>4950</v>
      </c>
      <c r="G92" s="33">
        <v>2831.2650100000001</v>
      </c>
    </row>
    <row r="93" spans="1:7" ht="63" x14ac:dyDescent="0.25">
      <c r="A93" s="4">
        <v>78</v>
      </c>
      <c r="B93" s="10" t="s">
        <v>18</v>
      </c>
      <c r="C93" s="13">
        <v>2024</v>
      </c>
      <c r="D93" s="27">
        <v>10</v>
      </c>
      <c r="E93" s="25">
        <v>0.16400000000000001</v>
      </c>
      <c r="F93" s="20">
        <v>4950</v>
      </c>
      <c r="G93" s="33">
        <v>2537.30854</v>
      </c>
    </row>
    <row r="94" spans="1:7" ht="63" x14ac:dyDescent="0.25">
      <c r="A94" s="4">
        <v>79</v>
      </c>
      <c r="B94" s="10" t="s">
        <v>18</v>
      </c>
      <c r="C94" s="13">
        <v>2024</v>
      </c>
      <c r="D94" s="27">
        <v>10</v>
      </c>
      <c r="E94" s="25">
        <v>0.16400000000000001</v>
      </c>
      <c r="F94" s="20">
        <v>4950</v>
      </c>
      <c r="G94" s="33">
        <v>2537.30854</v>
      </c>
    </row>
    <row r="95" spans="1:7" ht="60" x14ac:dyDescent="0.25">
      <c r="A95" s="4">
        <v>80</v>
      </c>
      <c r="B95" s="12" t="s">
        <v>22</v>
      </c>
      <c r="C95" s="13">
        <v>2024</v>
      </c>
      <c r="D95" s="26">
        <v>10</v>
      </c>
      <c r="E95" s="31">
        <v>0.17580000000000001</v>
      </c>
      <c r="F95" s="32">
        <v>2500</v>
      </c>
      <c r="G95" s="33">
        <v>9898.6340044999997</v>
      </c>
    </row>
    <row r="96" spans="1:7" ht="60" x14ac:dyDescent="0.25">
      <c r="A96" s="4">
        <v>81</v>
      </c>
      <c r="B96" s="12" t="s">
        <v>22</v>
      </c>
      <c r="C96" s="13">
        <v>2024</v>
      </c>
      <c r="D96" s="26">
        <v>10</v>
      </c>
      <c r="E96" s="31">
        <v>0.17005000000000001</v>
      </c>
      <c r="F96" s="32">
        <v>2500</v>
      </c>
      <c r="G96" s="33">
        <v>9574.8736435899991</v>
      </c>
    </row>
    <row r="97" spans="1:7" ht="60" x14ac:dyDescent="0.25">
      <c r="A97" s="4">
        <v>82</v>
      </c>
      <c r="B97" s="12" t="s">
        <v>22</v>
      </c>
      <c r="C97" s="13">
        <v>2024</v>
      </c>
      <c r="D97" s="29">
        <v>20</v>
      </c>
      <c r="E97" s="29">
        <v>0.20200000000000001</v>
      </c>
      <c r="F97" s="32">
        <v>7000.46</v>
      </c>
      <c r="G97" s="34">
        <v>5801.55</v>
      </c>
    </row>
    <row r="98" spans="1:7" ht="60" x14ac:dyDescent="0.25">
      <c r="A98" s="4">
        <v>83</v>
      </c>
      <c r="B98" s="12" t="s">
        <v>22</v>
      </c>
      <c r="C98" s="13">
        <v>2024</v>
      </c>
      <c r="D98" s="29">
        <v>20</v>
      </c>
      <c r="E98" s="29">
        <v>0.20200000000000001</v>
      </c>
      <c r="F98" s="32">
        <v>7000.46</v>
      </c>
      <c r="G98" s="34">
        <v>5801.55</v>
      </c>
    </row>
    <row r="99" spans="1:7" ht="60" x14ac:dyDescent="0.25">
      <c r="A99" s="4">
        <v>84</v>
      </c>
      <c r="B99" s="12" t="s">
        <v>22</v>
      </c>
      <c r="C99" s="13">
        <v>2024</v>
      </c>
      <c r="D99" s="30">
        <v>20</v>
      </c>
      <c r="E99" s="29">
        <v>0.20200000000000001</v>
      </c>
      <c r="F99" s="32">
        <v>7000.46</v>
      </c>
      <c r="G99" s="34">
        <v>5801.55</v>
      </c>
    </row>
    <row r="100" spans="1:7" ht="60" x14ac:dyDescent="0.25">
      <c r="A100" s="4">
        <v>85</v>
      </c>
      <c r="B100" s="12" t="s">
        <v>22</v>
      </c>
      <c r="C100" s="13">
        <v>2024</v>
      </c>
      <c r="D100" s="30">
        <v>20</v>
      </c>
      <c r="E100" s="29">
        <v>0.20200000000000001</v>
      </c>
      <c r="F100" s="32">
        <v>7000.46</v>
      </c>
      <c r="G100" s="34">
        <v>5801.55</v>
      </c>
    </row>
    <row r="101" spans="1:7" ht="60" x14ac:dyDescent="0.25">
      <c r="A101" s="4">
        <v>86</v>
      </c>
      <c r="B101" s="12" t="s">
        <v>22</v>
      </c>
      <c r="C101" s="13">
        <v>2024</v>
      </c>
      <c r="D101" s="30">
        <v>10</v>
      </c>
      <c r="E101" s="29">
        <v>0.12157</v>
      </c>
      <c r="F101" s="32">
        <v>4950</v>
      </c>
      <c r="G101" s="35">
        <f>SUM(J101:P101)</f>
        <v>0</v>
      </c>
    </row>
    <row r="102" spans="1:7" ht="60" x14ac:dyDescent="0.25">
      <c r="A102" s="4">
        <v>87</v>
      </c>
      <c r="B102" s="12" t="s">
        <v>22</v>
      </c>
      <c r="C102" s="13">
        <v>2024</v>
      </c>
      <c r="D102" s="30">
        <v>10</v>
      </c>
      <c r="E102" s="29">
        <v>0.12339</v>
      </c>
      <c r="F102" s="32">
        <v>4950</v>
      </c>
      <c r="G102" s="35">
        <v>4242.7781815099997</v>
      </c>
    </row>
    <row r="103" spans="1:7" ht="45" x14ac:dyDescent="0.25">
      <c r="A103" s="4">
        <v>88</v>
      </c>
      <c r="B103" s="12" t="s">
        <v>25</v>
      </c>
      <c r="C103" s="13">
        <v>2024</v>
      </c>
      <c r="D103" s="36" t="s">
        <v>33</v>
      </c>
      <c r="E103" s="7">
        <v>1</v>
      </c>
      <c r="F103" s="20">
        <v>7000.46</v>
      </c>
      <c r="G103" s="20">
        <v>22891.584620000001</v>
      </c>
    </row>
    <row r="104" spans="1:7" ht="45" x14ac:dyDescent="0.25">
      <c r="A104" s="4">
        <v>89</v>
      </c>
      <c r="B104" s="12" t="s">
        <v>25</v>
      </c>
      <c r="C104" s="13">
        <v>2024</v>
      </c>
      <c r="D104" s="36" t="s">
        <v>33</v>
      </c>
      <c r="E104" s="7">
        <v>1</v>
      </c>
      <c r="F104" s="20">
        <v>7000.46</v>
      </c>
      <c r="G104" s="20">
        <v>22816.780470000002</v>
      </c>
    </row>
    <row r="105" spans="1:7" ht="45" x14ac:dyDescent="0.25">
      <c r="A105" s="4">
        <v>90</v>
      </c>
      <c r="B105" s="12" t="s">
        <v>25</v>
      </c>
      <c r="C105" s="13">
        <v>2024</v>
      </c>
      <c r="D105" s="36" t="s">
        <v>33</v>
      </c>
      <c r="E105" s="7">
        <v>1</v>
      </c>
      <c r="F105" s="20">
        <v>7000.46</v>
      </c>
      <c r="G105" s="20">
        <v>22825.8521</v>
      </c>
    </row>
    <row r="106" spans="1:7" ht="45" x14ac:dyDescent="0.25">
      <c r="A106" s="4">
        <v>91</v>
      </c>
      <c r="B106" s="12" t="s">
        <v>25</v>
      </c>
      <c r="C106" s="13">
        <v>2024</v>
      </c>
      <c r="D106" s="36" t="s">
        <v>33</v>
      </c>
      <c r="E106" s="7">
        <v>1</v>
      </c>
      <c r="F106" s="20">
        <v>7000.46</v>
      </c>
      <c r="G106" s="20">
        <v>21318.263999999999</v>
      </c>
    </row>
    <row r="107" spans="1:7" ht="45" x14ac:dyDescent="0.25">
      <c r="A107" s="4">
        <v>92</v>
      </c>
      <c r="B107" s="12" t="s">
        <v>34</v>
      </c>
      <c r="C107" s="13">
        <v>2024</v>
      </c>
      <c r="D107" s="36" t="s">
        <v>16</v>
      </c>
      <c r="E107" s="7">
        <v>1</v>
      </c>
      <c r="F107" s="20">
        <v>4950</v>
      </c>
      <c r="G107" s="20">
        <v>22143.343809999998</v>
      </c>
    </row>
    <row r="108" spans="1:7" ht="45" x14ac:dyDescent="0.25">
      <c r="A108" s="4">
        <v>93</v>
      </c>
      <c r="B108" s="12" t="s">
        <v>34</v>
      </c>
      <c r="C108" s="13">
        <v>2024</v>
      </c>
      <c r="D108" s="36" t="s">
        <v>16</v>
      </c>
      <c r="E108" s="7">
        <v>1</v>
      </c>
      <c r="F108" s="20">
        <v>4950</v>
      </c>
      <c r="G108" s="20">
        <v>21785.20321</v>
      </c>
    </row>
    <row r="109" spans="1:7" ht="45" x14ac:dyDescent="0.25">
      <c r="A109" s="4">
        <v>94</v>
      </c>
      <c r="B109" s="12" t="s">
        <v>26</v>
      </c>
      <c r="C109" s="13">
        <v>2024</v>
      </c>
      <c r="D109" s="36" t="s">
        <v>16</v>
      </c>
      <c r="E109" s="7">
        <v>1</v>
      </c>
      <c r="F109" s="20">
        <v>4950</v>
      </c>
      <c r="G109" s="20">
        <v>22119.717420000001</v>
      </c>
    </row>
    <row r="110" spans="1:7" ht="45" x14ac:dyDescent="0.25">
      <c r="A110" s="37">
        <v>95</v>
      </c>
      <c r="B110" s="38" t="s">
        <v>26</v>
      </c>
      <c r="C110" s="13">
        <v>2024</v>
      </c>
      <c r="D110" s="43" t="s">
        <v>16</v>
      </c>
      <c r="E110" s="44">
        <v>1</v>
      </c>
      <c r="F110" s="39">
        <v>4950</v>
      </c>
      <c r="G110" s="45" t="s">
        <v>35</v>
      </c>
    </row>
    <row r="111" spans="1:7" ht="60" x14ac:dyDescent="0.25">
      <c r="A111" s="4">
        <v>96</v>
      </c>
      <c r="B111" s="12" t="s">
        <v>23</v>
      </c>
      <c r="C111" s="46">
        <v>2024</v>
      </c>
      <c r="D111" s="20" t="s">
        <v>36</v>
      </c>
      <c r="E111" s="47">
        <v>1</v>
      </c>
      <c r="F111" s="20">
        <v>2500</v>
      </c>
      <c r="G111" s="20">
        <v>43629.533719999999</v>
      </c>
    </row>
    <row r="112" spans="1:7" x14ac:dyDescent="0.25">
      <c r="A112" s="40"/>
      <c r="B112" s="41"/>
      <c r="C112" s="42"/>
      <c r="D112" s="41"/>
      <c r="E112" s="41"/>
      <c r="F112" s="41"/>
      <c r="G112" s="41"/>
    </row>
    <row r="113" spans="1:7" x14ac:dyDescent="0.25">
      <c r="A113" s="40"/>
      <c r="B113" s="41"/>
      <c r="C113" s="42"/>
      <c r="D113" s="41"/>
      <c r="E113" s="41"/>
      <c r="F113" s="41"/>
      <c r="G113" s="41"/>
    </row>
    <row r="114" spans="1:7" x14ac:dyDescent="0.25">
      <c r="A114" s="40"/>
      <c r="B114" s="41"/>
      <c r="C114" s="42"/>
      <c r="D114" s="41"/>
      <c r="E114" s="41"/>
      <c r="F114" s="41"/>
      <c r="G114" s="41"/>
    </row>
    <row r="115" spans="1:7" x14ac:dyDescent="0.25">
      <c r="A115" s="40"/>
      <c r="B115" s="41"/>
      <c r="C115" s="42"/>
      <c r="D115" s="41"/>
      <c r="E115" s="41"/>
      <c r="F115" s="41"/>
      <c r="G115" s="41"/>
    </row>
    <row r="116" spans="1:7" x14ac:dyDescent="0.25">
      <c r="A116" s="40"/>
      <c r="B116" s="41"/>
      <c r="C116" s="42"/>
      <c r="D116" s="41"/>
      <c r="E116" s="41"/>
      <c r="F116" s="41"/>
      <c r="G116" s="41"/>
    </row>
    <row r="117" spans="1:7" x14ac:dyDescent="0.25">
      <c r="A117" s="40"/>
      <c r="B117" s="41"/>
      <c r="C117" s="42"/>
      <c r="D117" s="41"/>
      <c r="E117" s="41"/>
      <c r="F117" s="41"/>
      <c r="G117" s="41"/>
    </row>
    <row r="118" spans="1:7" x14ac:dyDescent="0.25">
      <c r="A118" s="40"/>
      <c r="B118" s="41"/>
      <c r="C118" s="42"/>
      <c r="D118" s="41"/>
      <c r="E118" s="41"/>
      <c r="F118" s="41"/>
      <c r="G118" s="41"/>
    </row>
    <row r="119" spans="1:7" x14ac:dyDescent="0.25">
      <c r="A119" s="40"/>
      <c r="B119" s="41"/>
      <c r="C119" s="42"/>
      <c r="D119" s="41"/>
      <c r="E119" s="41"/>
      <c r="F119" s="41"/>
      <c r="G119" s="41"/>
    </row>
    <row r="120" spans="1:7" x14ac:dyDescent="0.25">
      <c r="A120" s="40"/>
      <c r="B120" s="41"/>
      <c r="C120" s="42"/>
      <c r="D120" s="41"/>
      <c r="E120" s="41"/>
      <c r="F120" s="41"/>
      <c r="G120" s="41"/>
    </row>
    <row r="121" spans="1:7" x14ac:dyDescent="0.25">
      <c r="A121" s="40"/>
      <c r="B121" s="41"/>
      <c r="C121" s="42"/>
      <c r="D121" s="41"/>
      <c r="E121" s="41"/>
      <c r="F121" s="41"/>
      <c r="G121" s="41"/>
    </row>
    <row r="122" spans="1:7" x14ac:dyDescent="0.25">
      <c r="A122" s="41"/>
      <c r="B122" s="41"/>
      <c r="C122" s="42"/>
      <c r="D122" s="41"/>
      <c r="E122" s="41"/>
      <c r="F122" s="41"/>
      <c r="G122" s="41"/>
    </row>
    <row r="123" spans="1:7" x14ac:dyDescent="0.25">
      <c r="A123" s="41"/>
      <c r="B123" s="41"/>
      <c r="C123" s="42"/>
      <c r="D123" s="41"/>
      <c r="E123" s="41"/>
      <c r="F123" s="41"/>
      <c r="G123" s="41"/>
    </row>
    <row r="124" spans="1:7" x14ac:dyDescent="0.25">
      <c r="A124" s="41"/>
      <c r="B124" s="41"/>
      <c r="C124" s="41"/>
      <c r="D124" s="41"/>
      <c r="E124" s="41"/>
      <c r="F124" s="41"/>
      <c r="G124" s="41"/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A232-3A3A-4B8D-AC76-3BFABBA00D5B}">
  <sheetPr>
    <pageSetUpPr fitToPage="1"/>
  </sheetPr>
  <dimension ref="A2:J8"/>
  <sheetViews>
    <sheetView tabSelected="1" view="pageBreakPreview" zoomScaleNormal="100" zoomScaleSheetLayoutView="100" workbookViewId="0">
      <selection activeCell="D17" sqref="D17"/>
    </sheetView>
  </sheetViews>
  <sheetFormatPr defaultRowHeight="15" x14ac:dyDescent="0.25"/>
  <cols>
    <col min="2" max="2" width="54.42578125" customWidth="1"/>
    <col min="3" max="3" width="24.5703125" customWidth="1"/>
    <col min="4" max="4" width="23.28515625" customWidth="1"/>
    <col min="5" max="5" width="24.42578125" customWidth="1"/>
    <col min="6" max="6" width="31.42578125" customWidth="1"/>
    <col min="9" max="9" width="16.5703125" bestFit="1" customWidth="1"/>
  </cols>
  <sheetData>
    <row r="2" spans="1:10" ht="42.75" customHeight="1" x14ac:dyDescent="0.25">
      <c r="A2" s="113" t="s">
        <v>85</v>
      </c>
      <c r="B2" s="113"/>
      <c r="C2" s="113"/>
      <c r="D2" s="113"/>
      <c r="E2" s="113"/>
      <c r="F2" s="113"/>
      <c r="J2" s="114"/>
    </row>
    <row r="4" spans="1:10" ht="42.75" x14ac:dyDescent="0.25">
      <c r="A4" s="115" t="s">
        <v>86</v>
      </c>
      <c r="B4" s="115" t="s">
        <v>87</v>
      </c>
      <c r="C4" s="116" t="s">
        <v>88</v>
      </c>
      <c r="D4" s="116" t="s">
        <v>89</v>
      </c>
      <c r="E4" s="116" t="s">
        <v>90</v>
      </c>
      <c r="F4" s="116" t="s">
        <v>91</v>
      </c>
    </row>
    <row r="5" spans="1:10" ht="30" x14ac:dyDescent="0.25">
      <c r="A5" s="4">
        <v>1</v>
      </c>
      <c r="B5" s="12" t="s">
        <v>92</v>
      </c>
      <c r="C5" s="117">
        <f>I5*0.4</f>
        <v>3977200</v>
      </c>
      <c r="D5" s="117">
        <v>9</v>
      </c>
      <c r="E5" s="118">
        <v>17270.32</v>
      </c>
      <c r="F5" s="119">
        <f>C5/D5</f>
        <v>441911.11111111112</v>
      </c>
      <c r="I5" s="120">
        <v>9943000</v>
      </c>
    </row>
    <row r="6" spans="1:10" ht="42.75" customHeight="1" x14ac:dyDescent="0.25">
      <c r="A6" s="4">
        <v>2</v>
      </c>
      <c r="B6" s="12" t="s">
        <v>93</v>
      </c>
      <c r="C6" s="121"/>
      <c r="D6" s="122"/>
      <c r="E6" s="122"/>
      <c r="F6" s="123"/>
    </row>
    <row r="7" spans="1:10" ht="87" customHeight="1" x14ac:dyDescent="0.25">
      <c r="A7" s="124" t="s">
        <v>94</v>
      </c>
      <c r="B7" s="12" t="s">
        <v>95</v>
      </c>
      <c r="C7" s="117">
        <v>0</v>
      </c>
      <c r="D7" s="117">
        <v>0</v>
      </c>
      <c r="E7" s="118">
        <v>0</v>
      </c>
      <c r="F7" s="119">
        <v>0</v>
      </c>
    </row>
    <row r="8" spans="1:10" ht="70.5" customHeight="1" x14ac:dyDescent="0.25">
      <c r="A8" s="124" t="s">
        <v>96</v>
      </c>
      <c r="B8" s="12" t="s">
        <v>97</v>
      </c>
      <c r="C8" s="117">
        <f>I5*0.6</f>
        <v>5965800</v>
      </c>
      <c r="D8" s="117">
        <v>4</v>
      </c>
      <c r="E8" s="118">
        <f>2500+6993.5+4950+4950</f>
        <v>19393.5</v>
      </c>
      <c r="F8" s="119">
        <f>C8/D8</f>
        <v>1491450</v>
      </c>
    </row>
  </sheetData>
  <mergeCells count="2">
    <mergeCell ref="A2:F2"/>
    <mergeCell ref="C6:F6"/>
  </mergeCells>
  <pageMargins left="0.7" right="0.7" top="0.75" bottom="0.75" header="0.3" footer="0.3"/>
  <pageSetup paperSize="9" scale="78" fitToHeight="0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10359-1316-4960-B32D-62D2FF95E1CE}">
  <dimension ref="A1:DA15"/>
  <sheetViews>
    <sheetView view="pageBreakPreview" zoomScaleNormal="100" zoomScaleSheetLayoutView="100" workbookViewId="0">
      <selection activeCell="CJ7" sqref="CJ7"/>
    </sheetView>
  </sheetViews>
  <sheetFormatPr defaultColWidth="0.85546875" defaultRowHeight="15.75" x14ac:dyDescent="0.25"/>
  <cols>
    <col min="1" max="69" width="0.85546875" style="50"/>
    <col min="70" max="70" width="0.85546875" style="50" customWidth="1"/>
    <col min="71" max="73" width="0.85546875" style="50"/>
    <col min="74" max="74" width="0.85546875" style="50" customWidth="1"/>
    <col min="75" max="86" width="0.85546875" style="50"/>
    <col min="87" max="88" width="0.85546875" style="50" customWidth="1"/>
    <col min="89" max="16384" width="0.85546875" style="50"/>
  </cols>
  <sheetData>
    <row r="1" spans="1:105" s="48" customFormat="1" ht="12.75" x14ac:dyDescent="0.2">
      <c r="BQ1" s="48" t="s">
        <v>37</v>
      </c>
    </row>
    <row r="2" spans="1:105" s="48" customFormat="1" ht="39.75" customHeight="1" x14ac:dyDescent="0.2">
      <c r="BQ2" s="49" t="s">
        <v>38</v>
      </c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</row>
    <row r="3" spans="1:105" ht="3" customHeight="1" x14ac:dyDescent="0.25"/>
    <row r="4" spans="1:105" s="51" customFormat="1" ht="24" customHeight="1" x14ac:dyDescent="0.2"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</row>
    <row r="6" spans="1:105" x14ac:dyDescent="0.25">
      <c r="DA6" s="53"/>
    </row>
    <row r="8" spans="1:105" s="55" customFormat="1" ht="16.5" x14ac:dyDescent="0.25">
      <c r="A8" s="54" t="s">
        <v>39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</row>
    <row r="9" spans="1:105" s="55" customFormat="1" ht="6" customHeight="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</row>
    <row r="10" spans="1:105" s="55" customFormat="1" ht="48" customHeight="1" x14ac:dyDescent="0.25">
      <c r="A10" s="57" t="s">
        <v>40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</row>
    <row r="12" spans="1:105" s="48" customFormat="1" ht="93" customHeight="1" x14ac:dyDescent="0.2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9"/>
      <c r="BJ12" s="60" t="s">
        <v>41</v>
      </c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2"/>
      <c r="CF12" s="60" t="s">
        <v>42</v>
      </c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</row>
    <row r="13" spans="1:105" s="48" customFormat="1" ht="27" customHeight="1" x14ac:dyDescent="0.2">
      <c r="A13" s="63" t="s">
        <v>43</v>
      </c>
      <c r="B13" s="63"/>
      <c r="C13" s="63"/>
      <c r="D13" s="63"/>
      <c r="E13" s="63"/>
      <c r="F13" s="64" t="s">
        <v>44</v>
      </c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5">
        <v>133711.88</v>
      </c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7"/>
      <c r="CF13" s="66">
        <v>10507.4</v>
      </c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</row>
    <row r="14" spans="1:105" s="48" customFormat="1" ht="40.5" customHeight="1" x14ac:dyDescent="0.2">
      <c r="A14" s="63" t="s">
        <v>45</v>
      </c>
      <c r="B14" s="63"/>
      <c r="C14" s="63"/>
      <c r="D14" s="63"/>
      <c r="E14" s="63"/>
      <c r="F14" s="64" t="s">
        <v>46</v>
      </c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5">
        <v>391262.73</v>
      </c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7"/>
      <c r="CF14" s="66">
        <v>34075.46</v>
      </c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</row>
    <row r="15" spans="1:105" s="48" customFormat="1" ht="27" customHeight="1" x14ac:dyDescent="0.2">
      <c r="A15" s="63" t="s">
        <v>47</v>
      </c>
      <c r="B15" s="63"/>
      <c r="C15" s="63"/>
      <c r="D15" s="63"/>
      <c r="E15" s="63"/>
      <c r="F15" s="64" t="s">
        <v>48</v>
      </c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5">
        <v>0</v>
      </c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7"/>
      <c r="CF15" s="66">
        <v>0</v>
      </c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</row>
  </sheetData>
  <mergeCells count="19">
    <mergeCell ref="A15:E15"/>
    <mergeCell ref="F15:BI15"/>
    <mergeCell ref="BJ15:CE15"/>
    <mergeCell ref="CF15:DA15"/>
    <mergeCell ref="A13:E13"/>
    <mergeCell ref="F13:BI13"/>
    <mergeCell ref="BJ13:CE13"/>
    <mergeCell ref="CF13:DA13"/>
    <mergeCell ref="A14:E14"/>
    <mergeCell ref="F14:BI14"/>
    <mergeCell ref="BJ14:CE14"/>
    <mergeCell ref="CF14:DA14"/>
    <mergeCell ref="BQ2:DA2"/>
    <mergeCell ref="BQ4:DA4"/>
    <mergeCell ref="A8:DA8"/>
    <mergeCell ref="A10:DA10"/>
    <mergeCell ref="A12:BI12"/>
    <mergeCell ref="BJ12:CE12"/>
    <mergeCell ref="CF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96F7-CA42-4BBF-B976-EA935AFA45EB}">
  <dimension ref="A1:DA20"/>
  <sheetViews>
    <sheetView workbookViewId="0">
      <selection activeCell="BK4" sqref="BK4"/>
    </sheetView>
  </sheetViews>
  <sheetFormatPr defaultColWidth="0.85546875" defaultRowHeight="15.75" x14ac:dyDescent="0.25"/>
  <cols>
    <col min="1" max="69" width="0.85546875" style="50"/>
    <col min="70" max="70" width="0.85546875" style="50" customWidth="1"/>
    <col min="71" max="73" width="0.85546875" style="50"/>
    <col min="74" max="74" width="0.85546875" style="50" customWidth="1"/>
    <col min="75" max="86" width="0.85546875" style="50"/>
    <col min="87" max="88" width="0.85546875" style="50" customWidth="1"/>
    <col min="89" max="16384" width="0.85546875" style="50"/>
  </cols>
  <sheetData>
    <row r="1" spans="1:105" s="48" customFormat="1" ht="12.75" x14ac:dyDescent="0.2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 t="s">
        <v>49</v>
      </c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70"/>
    </row>
    <row r="2" spans="1:105" s="48" customFormat="1" ht="39.75" customHeight="1" x14ac:dyDescent="0.2">
      <c r="A2" s="71"/>
      <c r="BQ2" s="49" t="s">
        <v>38</v>
      </c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72"/>
    </row>
    <row r="3" spans="1:105" ht="3" customHeight="1" x14ac:dyDescent="0.25">
      <c r="A3" s="73"/>
      <c r="DA3" s="74"/>
    </row>
    <row r="4" spans="1:105" s="51" customFormat="1" ht="24" customHeight="1" x14ac:dyDescent="0.2">
      <c r="A4" s="75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76"/>
    </row>
    <row r="5" spans="1:105" x14ac:dyDescent="0.25">
      <c r="A5" s="73"/>
      <c r="DA5" s="74"/>
    </row>
    <row r="6" spans="1:105" x14ac:dyDescent="0.25">
      <c r="A6" s="73"/>
      <c r="DA6" s="77"/>
    </row>
    <row r="7" spans="1:105" x14ac:dyDescent="0.25">
      <c r="A7" s="73"/>
      <c r="DA7" s="74"/>
    </row>
    <row r="8" spans="1:105" s="55" customFormat="1" ht="16.5" x14ac:dyDescent="0.25">
      <c r="A8" s="78" t="s">
        <v>39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79"/>
    </row>
    <row r="9" spans="1:105" s="55" customFormat="1" ht="6" customHeight="1" x14ac:dyDescent="0.25">
      <c r="A9" s="80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81"/>
    </row>
    <row r="10" spans="1:105" s="55" customFormat="1" ht="48" customHeight="1" x14ac:dyDescent="0.25">
      <c r="A10" s="82" t="s">
        <v>50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79"/>
    </row>
    <row r="11" spans="1:105" x14ac:dyDescent="0.25">
      <c r="A11" s="73"/>
      <c r="DA11" s="74"/>
    </row>
    <row r="12" spans="1:105" s="48" customFormat="1" ht="145.5" customHeight="1" x14ac:dyDescent="0.2">
      <c r="A12" s="83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9"/>
      <c r="AN12" s="60" t="s">
        <v>51</v>
      </c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2"/>
      <c r="BJ12" s="60" t="s">
        <v>52</v>
      </c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2"/>
      <c r="CF12" s="60" t="s">
        <v>53</v>
      </c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2"/>
    </row>
    <row r="13" spans="1:105" s="48" customFormat="1" ht="27.75" customHeight="1" x14ac:dyDescent="0.2">
      <c r="A13" s="84" t="s">
        <v>43</v>
      </c>
      <c r="B13" s="63"/>
      <c r="C13" s="63"/>
      <c r="D13" s="63"/>
      <c r="E13" s="85"/>
      <c r="F13" s="64" t="s">
        <v>54</v>
      </c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5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7"/>
      <c r="BJ13" s="65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7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7"/>
    </row>
    <row r="14" spans="1:105" s="48" customFormat="1" ht="15" customHeight="1" x14ac:dyDescent="0.2">
      <c r="A14" s="84"/>
      <c r="B14" s="63"/>
      <c r="C14" s="63"/>
      <c r="D14" s="63"/>
      <c r="E14" s="85"/>
      <c r="F14" s="64" t="s">
        <v>55</v>
      </c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5">
        <v>11462.65</v>
      </c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7"/>
      <c r="BJ14" s="65">
        <v>1.94</v>
      </c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7"/>
      <c r="CF14" s="66">
        <v>2770</v>
      </c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7"/>
    </row>
    <row r="15" spans="1:105" s="48" customFormat="1" ht="15" customHeight="1" x14ac:dyDescent="0.2">
      <c r="A15" s="84"/>
      <c r="B15" s="63"/>
      <c r="C15" s="63"/>
      <c r="D15" s="63"/>
      <c r="E15" s="85"/>
      <c r="F15" s="64" t="s">
        <v>56</v>
      </c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5">
        <v>291707.17</v>
      </c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7"/>
      <c r="BJ15" s="65">
        <v>17.62</v>
      </c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7"/>
      <c r="CF15" s="66">
        <v>39883.06</v>
      </c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7"/>
    </row>
    <row r="16" spans="1:105" s="48" customFormat="1" ht="15" customHeight="1" x14ac:dyDescent="0.2">
      <c r="A16" s="84"/>
      <c r="B16" s="63"/>
      <c r="C16" s="63"/>
      <c r="D16" s="63"/>
      <c r="E16" s="85"/>
      <c r="F16" s="64" t="s">
        <v>57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>
        <v>0</v>
      </c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7"/>
      <c r="BJ16" s="65">
        <v>0</v>
      </c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7"/>
      <c r="CF16" s="66">
        <v>0</v>
      </c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7"/>
    </row>
    <row r="17" spans="1:105" s="48" customFormat="1" ht="27.75" customHeight="1" x14ac:dyDescent="0.2">
      <c r="A17" s="84" t="s">
        <v>45</v>
      </c>
      <c r="B17" s="63"/>
      <c r="C17" s="63"/>
      <c r="D17" s="63"/>
      <c r="E17" s="85"/>
      <c r="F17" s="64" t="s">
        <v>58</v>
      </c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5">
        <v>0</v>
      </c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7"/>
      <c r="BJ17" s="65">
        <v>0</v>
      </c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7"/>
      <c r="CF17" s="66">
        <v>0</v>
      </c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7"/>
    </row>
    <row r="18" spans="1:105" s="48" customFormat="1" ht="15" customHeight="1" x14ac:dyDescent="0.2">
      <c r="A18" s="84"/>
      <c r="B18" s="63"/>
      <c r="C18" s="63"/>
      <c r="D18" s="63"/>
      <c r="E18" s="85"/>
      <c r="F18" s="64" t="s">
        <v>55</v>
      </c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5">
        <v>0</v>
      </c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7"/>
      <c r="BJ18" s="65">
        <v>0</v>
      </c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7"/>
      <c r="CF18" s="65">
        <v>0</v>
      </c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7"/>
    </row>
    <row r="19" spans="1:105" s="48" customFormat="1" ht="15" customHeight="1" x14ac:dyDescent="0.2">
      <c r="A19" s="84"/>
      <c r="B19" s="63"/>
      <c r="C19" s="63"/>
      <c r="D19" s="63"/>
      <c r="E19" s="85"/>
      <c r="F19" s="64" t="s">
        <v>56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>
        <v>0</v>
      </c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7"/>
      <c r="BJ19" s="65">
        <v>0</v>
      </c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7"/>
      <c r="CF19" s="65">
        <v>0</v>
      </c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7"/>
    </row>
    <row r="20" spans="1:105" s="48" customFormat="1" ht="15" customHeight="1" x14ac:dyDescent="0.2">
      <c r="A20" s="84"/>
      <c r="B20" s="63"/>
      <c r="C20" s="63"/>
      <c r="D20" s="63"/>
      <c r="E20" s="85"/>
      <c r="F20" s="64" t="s">
        <v>57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5">
        <v>0</v>
      </c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7"/>
      <c r="BJ20" s="65">
        <v>0</v>
      </c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7"/>
      <c r="CF20" s="65">
        <v>0</v>
      </c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7"/>
    </row>
  </sheetData>
  <mergeCells count="48">
    <mergeCell ref="A19:E19"/>
    <mergeCell ref="F19:AM19"/>
    <mergeCell ref="AN19:BI19"/>
    <mergeCell ref="BJ19:CE19"/>
    <mergeCell ref="CF19:DA19"/>
    <mergeCell ref="A20:E20"/>
    <mergeCell ref="F20:AM20"/>
    <mergeCell ref="AN20:BI20"/>
    <mergeCell ref="BJ20:CE20"/>
    <mergeCell ref="CF20:DA20"/>
    <mergeCell ref="A17:E17"/>
    <mergeCell ref="F17:AM17"/>
    <mergeCell ref="AN17:BI17"/>
    <mergeCell ref="BJ17:CE17"/>
    <mergeCell ref="CF17:DA17"/>
    <mergeCell ref="A18:E18"/>
    <mergeCell ref="F18:AM18"/>
    <mergeCell ref="AN18:BI18"/>
    <mergeCell ref="BJ18:CE18"/>
    <mergeCell ref="CF18:DA18"/>
    <mergeCell ref="A15:E15"/>
    <mergeCell ref="F15:AM15"/>
    <mergeCell ref="AN15:BI15"/>
    <mergeCell ref="BJ15:CE15"/>
    <mergeCell ref="CF15:DA15"/>
    <mergeCell ref="A16:E16"/>
    <mergeCell ref="F16:AM16"/>
    <mergeCell ref="AN16:BI16"/>
    <mergeCell ref="BJ16:CE16"/>
    <mergeCell ref="CF16:DA16"/>
    <mergeCell ref="A13:E13"/>
    <mergeCell ref="F13:AM13"/>
    <mergeCell ref="AN13:BI13"/>
    <mergeCell ref="BJ13:CE13"/>
    <mergeCell ref="CF13:DA13"/>
    <mergeCell ref="A14:E14"/>
    <mergeCell ref="F14:AM14"/>
    <mergeCell ref="AN14:BI14"/>
    <mergeCell ref="BJ14:CE14"/>
    <mergeCell ref="CF14:DA14"/>
    <mergeCell ref="BQ2:DA2"/>
    <mergeCell ref="BQ4:DA4"/>
    <mergeCell ref="A8:DA8"/>
    <mergeCell ref="A10:DA10"/>
    <mergeCell ref="A12:AM12"/>
    <mergeCell ref="AN12:BI12"/>
    <mergeCell ref="BJ12:CE12"/>
    <mergeCell ref="CF12:D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67CC-5FEB-4867-8C54-E8A3CD2BBCB8}">
  <dimension ref="A1:DA28"/>
  <sheetViews>
    <sheetView topLeftCell="A4" workbookViewId="0">
      <selection activeCell="A11" sqref="A11"/>
    </sheetView>
  </sheetViews>
  <sheetFormatPr defaultColWidth="0.85546875" defaultRowHeight="15.75" x14ac:dyDescent="0.25"/>
  <cols>
    <col min="1" max="64" width="0.85546875" style="50"/>
    <col min="65" max="65" width="4.140625" style="50" customWidth="1"/>
    <col min="66" max="69" width="0.85546875" style="50"/>
    <col min="70" max="70" width="0.85546875" style="50" customWidth="1"/>
    <col min="71" max="72" width="0.85546875" style="50"/>
    <col min="73" max="73" width="3.42578125" style="50" customWidth="1"/>
    <col min="74" max="74" width="0.85546875" style="50" customWidth="1"/>
    <col min="75" max="86" width="0.85546875" style="50"/>
    <col min="87" max="88" width="0.85546875" style="50" customWidth="1"/>
    <col min="89" max="89" width="5.7109375" style="50" customWidth="1"/>
    <col min="90" max="96" width="0.85546875" style="50"/>
    <col min="97" max="97" width="8.85546875" style="50" customWidth="1"/>
    <col min="98" max="328" width="0.85546875" style="50"/>
    <col min="329" max="329" width="3.42578125" style="50" customWidth="1"/>
    <col min="330" max="344" width="0.85546875" style="50"/>
    <col min="345" max="345" width="1.7109375" style="50" customWidth="1"/>
    <col min="346" max="352" width="0.85546875" style="50"/>
    <col min="353" max="353" width="8.85546875" style="50" customWidth="1"/>
    <col min="354" max="584" width="0.85546875" style="50"/>
    <col min="585" max="585" width="3.42578125" style="50" customWidth="1"/>
    <col min="586" max="600" width="0.85546875" style="50"/>
    <col min="601" max="601" width="1.7109375" style="50" customWidth="1"/>
    <col min="602" max="608" width="0.85546875" style="50"/>
    <col min="609" max="609" width="8.85546875" style="50" customWidth="1"/>
    <col min="610" max="840" width="0.85546875" style="50"/>
    <col min="841" max="841" width="3.42578125" style="50" customWidth="1"/>
    <col min="842" max="856" width="0.85546875" style="50"/>
    <col min="857" max="857" width="1.7109375" style="50" customWidth="1"/>
    <col min="858" max="864" width="0.85546875" style="50"/>
    <col min="865" max="865" width="8.85546875" style="50" customWidth="1"/>
    <col min="866" max="1096" width="0.85546875" style="50"/>
    <col min="1097" max="1097" width="3.42578125" style="50" customWidth="1"/>
    <col min="1098" max="1112" width="0.85546875" style="50"/>
    <col min="1113" max="1113" width="1.7109375" style="50" customWidth="1"/>
    <col min="1114" max="1120" width="0.85546875" style="50"/>
    <col min="1121" max="1121" width="8.85546875" style="50" customWidth="1"/>
    <col min="1122" max="1352" width="0.85546875" style="50"/>
    <col min="1353" max="1353" width="3.42578125" style="50" customWidth="1"/>
    <col min="1354" max="1368" width="0.85546875" style="50"/>
    <col min="1369" max="1369" width="1.7109375" style="50" customWidth="1"/>
    <col min="1370" max="1376" width="0.85546875" style="50"/>
    <col min="1377" max="1377" width="8.85546875" style="50" customWidth="1"/>
    <col min="1378" max="1608" width="0.85546875" style="50"/>
    <col min="1609" max="1609" width="3.42578125" style="50" customWidth="1"/>
    <col min="1610" max="1624" width="0.85546875" style="50"/>
    <col min="1625" max="1625" width="1.7109375" style="50" customWidth="1"/>
    <col min="1626" max="1632" width="0.85546875" style="50"/>
    <col min="1633" max="1633" width="8.85546875" style="50" customWidth="1"/>
    <col min="1634" max="1864" width="0.85546875" style="50"/>
    <col min="1865" max="1865" width="3.42578125" style="50" customWidth="1"/>
    <col min="1866" max="1880" width="0.85546875" style="50"/>
    <col min="1881" max="1881" width="1.7109375" style="50" customWidth="1"/>
    <col min="1882" max="1888" width="0.85546875" style="50"/>
    <col min="1889" max="1889" width="8.85546875" style="50" customWidth="1"/>
    <col min="1890" max="2120" width="0.85546875" style="50"/>
    <col min="2121" max="2121" width="3.42578125" style="50" customWidth="1"/>
    <col min="2122" max="2136" width="0.85546875" style="50"/>
    <col min="2137" max="2137" width="1.7109375" style="50" customWidth="1"/>
    <col min="2138" max="2144" width="0.85546875" style="50"/>
    <col min="2145" max="2145" width="8.85546875" style="50" customWidth="1"/>
    <col min="2146" max="2376" width="0.85546875" style="50"/>
    <col min="2377" max="2377" width="3.42578125" style="50" customWidth="1"/>
    <col min="2378" max="2392" width="0.85546875" style="50"/>
    <col min="2393" max="2393" width="1.7109375" style="50" customWidth="1"/>
    <col min="2394" max="2400" width="0.85546875" style="50"/>
    <col min="2401" max="2401" width="8.85546875" style="50" customWidth="1"/>
    <col min="2402" max="2632" width="0.85546875" style="50"/>
    <col min="2633" max="2633" width="3.42578125" style="50" customWidth="1"/>
    <col min="2634" max="2648" width="0.85546875" style="50"/>
    <col min="2649" max="2649" width="1.7109375" style="50" customWidth="1"/>
    <col min="2650" max="2656" width="0.85546875" style="50"/>
    <col min="2657" max="2657" width="8.85546875" style="50" customWidth="1"/>
    <col min="2658" max="2888" width="0.85546875" style="50"/>
    <col min="2889" max="2889" width="3.42578125" style="50" customWidth="1"/>
    <col min="2890" max="2904" width="0.85546875" style="50"/>
    <col min="2905" max="2905" width="1.7109375" style="50" customWidth="1"/>
    <col min="2906" max="2912" width="0.85546875" style="50"/>
    <col min="2913" max="2913" width="8.85546875" style="50" customWidth="1"/>
    <col min="2914" max="3144" width="0.85546875" style="50"/>
    <col min="3145" max="3145" width="3.42578125" style="50" customWidth="1"/>
    <col min="3146" max="3160" width="0.85546875" style="50"/>
    <col min="3161" max="3161" width="1.7109375" style="50" customWidth="1"/>
    <col min="3162" max="3168" width="0.85546875" style="50"/>
    <col min="3169" max="3169" width="8.85546875" style="50" customWidth="1"/>
    <col min="3170" max="3400" width="0.85546875" style="50"/>
    <col min="3401" max="3401" width="3.42578125" style="50" customWidth="1"/>
    <col min="3402" max="3416" width="0.85546875" style="50"/>
    <col min="3417" max="3417" width="1.7109375" style="50" customWidth="1"/>
    <col min="3418" max="3424" width="0.85546875" style="50"/>
    <col min="3425" max="3425" width="8.85546875" style="50" customWidth="1"/>
    <col min="3426" max="3656" width="0.85546875" style="50"/>
    <col min="3657" max="3657" width="3.42578125" style="50" customWidth="1"/>
    <col min="3658" max="3672" width="0.85546875" style="50"/>
    <col min="3673" max="3673" width="1.7109375" style="50" customWidth="1"/>
    <col min="3674" max="3680" width="0.85546875" style="50"/>
    <col min="3681" max="3681" width="8.85546875" style="50" customWidth="1"/>
    <col min="3682" max="3912" width="0.85546875" style="50"/>
    <col min="3913" max="3913" width="3.42578125" style="50" customWidth="1"/>
    <col min="3914" max="3928" width="0.85546875" style="50"/>
    <col min="3929" max="3929" width="1.7109375" style="50" customWidth="1"/>
    <col min="3930" max="3936" width="0.85546875" style="50"/>
    <col min="3937" max="3937" width="8.85546875" style="50" customWidth="1"/>
    <col min="3938" max="4168" width="0.85546875" style="50"/>
    <col min="4169" max="4169" width="3.42578125" style="50" customWidth="1"/>
    <col min="4170" max="4184" width="0.85546875" style="50"/>
    <col min="4185" max="4185" width="1.7109375" style="50" customWidth="1"/>
    <col min="4186" max="4192" width="0.85546875" style="50"/>
    <col min="4193" max="4193" width="8.85546875" style="50" customWidth="1"/>
    <col min="4194" max="4424" width="0.85546875" style="50"/>
    <col min="4425" max="4425" width="3.42578125" style="50" customWidth="1"/>
    <col min="4426" max="4440" width="0.85546875" style="50"/>
    <col min="4441" max="4441" width="1.7109375" style="50" customWidth="1"/>
    <col min="4442" max="4448" width="0.85546875" style="50"/>
    <col min="4449" max="4449" width="8.85546875" style="50" customWidth="1"/>
    <col min="4450" max="4680" width="0.85546875" style="50"/>
    <col min="4681" max="4681" width="3.42578125" style="50" customWidth="1"/>
    <col min="4682" max="4696" width="0.85546875" style="50"/>
    <col min="4697" max="4697" width="1.7109375" style="50" customWidth="1"/>
    <col min="4698" max="4704" width="0.85546875" style="50"/>
    <col min="4705" max="4705" width="8.85546875" style="50" customWidth="1"/>
    <col min="4706" max="4936" width="0.85546875" style="50"/>
    <col min="4937" max="4937" width="3.42578125" style="50" customWidth="1"/>
    <col min="4938" max="4952" width="0.85546875" style="50"/>
    <col min="4953" max="4953" width="1.7109375" style="50" customWidth="1"/>
    <col min="4954" max="4960" width="0.85546875" style="50"/>
    <col min="4961" max="4961" width="8.85546875" style="50" customWidth="1"/>
    <col min="4962" max="5192" width="0.85546875" style="50"/>
    <col min="5193" max="5193" width="3.42578125" style="50" customWidth="1"/>
    <col min="5194" max="5208" width="0.85546875" style="50"/>
    <col min="5209" max="5209" width="1.7109375" style="50" customWidth="1"/>
    <col min="5210" max="5216" width="0.85546875" style="50"/>
    <col min="5217" max="5217" width="8.85546875" style="50" customWidth="1"/>
    <col min="5218" max="5448" width="0.85546875" style="50"/>
    <col min="5449" max="5449" width="3.42578125" style="50" customWidth="1"/>
    <col min="5450" max="5464" width="0.85546875" style="50"/>
    <col min="5465" max="5465" width="1.7109375" style="50" customWidth="1"/>
    <col min="5466" max="5472" width="0.85546875" style="50"/>
    <col min="5473" max="5473" width="8.85546875" style="50" customWidth="1"/>
    <col min="5474" max="5704" width="0.85546875" style="50"/>
    <col min="5705" max="5705" width="3.42578125" style="50" customWidth="1"/>
    <col min="5706" max="5720" width="0.85546875" style="50"/>
    <col min="5721" max="5721" width="1.7109375" style="50" customWidth="1"/>
    <col min="5722" max="5728" width="0.85546875" style="50"/>
    <col min="5729" max="5729" width="8.85546875" style="50" customWidth="1"/>
    <col min="5730" max="5960" width="0.85546875" style="50"/>
    <col min="5961" max="5961" width="3.42578125" style="50" customWidth="1"/>
    <col min="5962" max="5976" width="0.85546875" style="50"/>
    <col min="5977" max="5977" width="1.7109375" style="50" customWidth="1"/>
    <col min="5978" max="5984" width="0.85546875" style="50"/>
    <col min="5985" max="5985" width="8.85546875" style="50" customWidth="1"/>
    <col min="5986" max="6216" width="0.85546875" style="50"/>
    <col min="6217" max="6217" width="3.42578125" style="50" customWidth="1"/>
    <col min="6218" max="6232" width="0.85546875" style="50"/>
    <col min="6233" max="6233" width="1.7109375" style="50" customWidth="1"/>
    <col min="6234" max="6240" width="0.85546875" style="50"/>
    <col min="6241" max="6241" width="8.85546875" style="50" customWidth="1"/>
    <col min="6242" max="6472" width="0.85546875" style="50"/>
    <col min="6473" max="6473" width="3.42578125" style="50" customWidth="1"/>
    <col min="6474" max="6488" width="0.85546875" style="50"/>
    <col min="6489" max="6489" width="1.7109375" style="50" customWidth="1"/>
    <col min="6490" max="6496" width="0.85546875" style="50"/>
    <col min="6497" max="6497" width="8.85546875" style="50" customWidth="1"/>
    <col min="6498" max="6728" width="0.85546875" style="50"/>
    <col min="6729" max="6729" width="3.42578125" style="50" customWidth="1"/>
    <col min="6730" max="6744" width="0.85546875" style="50"/>
    <col min="6745" max="6745" width="1.7109375" style="50" customWidth="1"/>
    <col min="6746" max="6752" width="0.85546875" style="50"/>
    <col min="6753" max="6753" width="8.85546875" style="50" customWidth="1"/>
    <col min="6754" max="6984" width="0.85546875" style="50"/>
    <col min="6985" max="6985" width="3.42578125" style="50" customWidth="1"/>
    <col min="6986" max="7000" width="0.85546875" style="50"/>
    <col min="7001" max="7001" width="1.7109375" style="50" customWidth="1"/>
    <col min="7002" max="7008" width="0.85546875" style="50"/>
    <col min="7009" max="7009" width="8.85546875" style="50" customWidth="1"/>
    <col min="7010" max="7240" width="0.85546875" style="50"/>
    <col min="7241" max="7241" width="3.42578125" style="50" customWidth="1"/>
    <col min="7242" max="7256" width="0.85546875" style="50"/>
    <col min="7257" max="7257" width="1.7109375" style="50" customWidth="1"/>
    <col min="7258" max="7264" width="0.85546875" style="50"/>
    <col min="7265" max="7265" width="8.85546875" style="50" customWidth="1"/>
    <col min="7266" max="7496" width="0.85546875" style="50"/>
    <col min="7497" max="7497" width="3.42578125" style="50" customWidth="1"/>
    <col min="7498" max="7512" width="0.85546875" style="50"/>
    <col min="7513" max="7513" width="1.7109375" style="50" customWidth="1"/>
    <col min="7514" max="7520" width="0.85546875" style="50"/>
    <col min="7521" max="7521" width="8.85546875" style="50" customWidth="1"/>
    <col min="7522" max="7752" width="0.85546875" style="50"/>
    <col min="7753" max="7753" width="3.42578125" style="50" customWidth="1"/>
    <col min="7754" max="7768" width="0.85546875" style="50"/>
    <col min="7769" max="7769" width="1.7109375" style="50" customWidth="1"/>
    <col min="7770" max="7776" width="0.85546875" style="50"/>
    <col min="7777" max="7777" width="8.85546875" style="50" customWidth="1"/>
    <col min="7778" max="8008" width="0.85546875" style="50"/>
    <col min="8009" max="8009" width="3.42578125" style="50" customWidth="1"/>
    <col min="8010" max="8024" width="0.85546875" style="50"/>
    <col min="8025" max="8025" width="1.7109375" style="50" customWidth="1"/>
    <col min="8026" max="8032" width="0.85546875" style="50"/>
    <col min="8033" max="8033" width="8.85546875" style="50" customWidth="1"/>
    <col min="8034" max="8264" width="0.85546875" style="50"/>
    <col min="8265" max="8265" width="3.42578125" style="50" customWidth="1"/>
    <col min="8266" max="8280" width="0.85546875" style="50"/>
    <col min="8281" max="8281" width="1.7109375" style="50" customWidth="1"/>
    <col min="8282" max="8288" width="0.85546875" style="50"/>
    <col min="8289" max="8289" width="8.85546875" style="50" customWidth="1"/>
    <col min="8290" max="8520" width="0.85546875" style="50"/>
    <col min="8521" max="8521" width="3.42578125" style="50" customWidth="1"/>
    <col min="8522" max="8536" width="0.85546875" style="50"/>
    <col min="8537" max="8537" width="1.7109375" style="50" customWidth="1"/>
    <col min="8538" max="8544" width="0.85546875" style="50"/>
    <col min="8545" max="8545" width="8.85546875" style="50" customWidth="1"/>
    <col min="8546" max="8776" width="0.85546875" style="50"/>
    <col min="8777" max="8777" width="3.42578125" style="50" customWidth="1"/>
    <col min="8778" max="8792" width="0.85546875" style="50"/>
    <col min="8793" max="8793" width="1.7109375" style="50" customWidth="1"/>
    <col min="8794" max="8800" width="0.85546875" style="50"/>
    <col min="8801" max="8801" width="8.85546875" style="50" customWidth="1"/>
    <col min="8802" max="9032" width="0.85546875" style="50"/>
    <col min="9033" max="9033" width="3.42578125" style="50" customWidth="1"/>
    <col min="9034" max="9048" width="0.85546875" style="50"/>
    <col min="9049" max="9049" width="1.7109375" style="50" customWidth="1"/>
    <col min="9050" max="9056" width="0.85546875" style="50"/>
    <col min="9057" max="9057" width="8.85546875" style="50" customWidth="1"/>
    <col min="9058" max="9288" width="0.85546875" style="50"/>
    <col min="9289" max="9289" width="3.42578125" style="50" customWidth="1"/>
    <col min="9290" max="9304" width="0.85546875" style="50"/>
    <col min="9305" max="9305" width="1.7109375" style="50" customWidth="1"/>
    <col min="9306" max="9312" width="0.85546875" style="50"/>
    <col min="9313" max="9313" width="8.85546875" style="50" customWidth="1"/>
    <col min="9314" max="9544" width="0.85546875" style="50"/>
    <col min="9545" max="9545" width="3.42578125" style="50" customWidth="1"/>
    <col min="9546" max="9560" width="0.85546875" style="50"/>
    <col min="9561" max="9561" width="1.7109375" style="50" customWidth="1"/>
    <col min="9562" max="9568" width="0.85546875" style="50"/>
    <col min="9569" max="9569" width="8.85546875" style="50" customWidth="1"/>
    <col min="9570" max="9800" width="0.85546875" style="50"/>
    <col min="9801" max="9801" width="3.42578125" style="50" customWidth="1"/>
    <col min="9802" max="9816" width="0.85546875" style="50"/>
    <col min="9817" max="9817" width="1.7109375" style="50" customWidth="1"/>
    <col min="9818" max="9824" width="0.85546875" style="50"/>
    <col min="9825" max="9825" width="8.85546875" style="50" customWidth="1"/>
    <col min="9826" max="10056" width="0.85546875" style="50"/>
    <col min="10057" max="10057" width="3.42578125" style="50" customWidth="1"/>
    <col min="10058" max="10072" width="0.85546875" style="50"/>
    <col min="10073" max="10073" width="1.7109375" style="50" customWidth="1"/>
    <col min="10074" max="10080" width="0.85546875" style="50"/>
    <col min="10081" max="10081" width="8.85546875" style="50" customWidth="1"/>
    <col min="10082" max="10312" width="0.85546875" style="50"/>
    <col min="10313" max="10313" width="3.42578125" style="50" customWidth="1"/>
    <col min="10314" max="10328" width="0.85546875" style="50"/>
    <col min="10329" max="10329" width="1.7109375" style="50" customWidth="1"/>
    <col min="10330" max="10336" width="0.85546875" style="50"/>
    <col min="10337" max="10337" width="8.85546875" style="50" customWidth="1"/>
    <col min="10338" max="10568" width="0.85546875" style="50"/>
    <col min="10569" max="10569" width="3.42578125" style="50" customWidth="1"/>
    <col min="10570" max="10584" width="0.85546875" style="50"/>
    <col min="10585" max="10585" width="1.7109375" style="50" customWidth="1"/>
    <col min="10586" max="10592" width="0.85546875" style="50"/>
    <col min="10593" max="10593" width="8.85546875" style="50" customWidth="1"/>
    <col min="10594" max="10824" width="0.85546875" style="50"/>
    <col min="10825" max="10825" width="3.42578125" style="50" customWidth="1"/>
    <col min="10826" max="10840" width="0.85546875" style="50"/>
    <col min="10841" max="10841" width="1.7109375" style="50" customWidth="1"/>
    <col min="10842" max="10848" width="0.85546875" style="50"/>
    <col min="10849" max="10849" width="8.85546875" style="50" customWidth="1"/>
    <col min="10850" max="11080" width="0.85546875" style="50"/>
    <col min="11081" max="11081" width="3.42578125" style="50" customWidth="1"/>
    <col min="11082" max="11096" width="0.85546875" style="50"/>
    <col min="11097" max="11097" width="1.7109375" style="50" customWidth="1"/>
    <col min="11098" max="11104" width="0.85546875" style="50"/>
    <col min="11105" max="11105" width="8.85546875" style="50" customWidth="1"/>
    <col min="11106" max="11336" width="0.85546875" style="50"/>
    <col min="11337" max="11337" width="3.42578125" style="50" customWidth="1"/>
    <col min="11338" max="11352" width="0.85546875" style="50"/>
    <col min="11353" max="11353" width="1.7109375" style="50" customWidth="1"/>
    <col min="11354" max="11360" width="0.85546875" style="50"/>
    <col min="11361" max="11361" width="8.85546875" style="50" customWidth="1"/>
    <col min="11362" max="11592" width="0.85546875" style="50"/>
    <col min="11593" max="11593" width="3.42578125" style="50" customWidth="1"/>
    <col min="11594" max="11608" width="0.85546875" style="50"/>
    <col min="11609" max="11609" width="1.7109375" style="50" customWidth="1"/>
    <col min="11610" max="11616" width="0.85546875" style="50"/>
    <col min="11617" max="11617" width="8.85546875" style="50" customWidth="1"/>
    <col min="11618" max="11848" width="0.85546875" style="50"/>
    <col min="11849" max="11849" width="3.42578125" style="50" customWidth="1"/>
    <col min="11850" max="11864" width="0.85546875" style="50"/>
    <col min="11865" max="11865" width="1.7109375" style="50" customWidth="1"/>
    <col min="11866" max="11872" width="0.85546875" style="50"/>
    <col min="11873" max="11873" width="8.85546875" style="50" customWidth="1"/>
    <col min="11874" max="12104" width="0.85546875" style="50"/>
    <col min="12105" max="12105" width="3.42578125" style="50" customWidth="1"/>
    <col min="12106" max="12120" width="0.85546875" style="50"/>
    <col min="12121" max="12121" width="1.7109375" style="50" customWidth="1"/>
    <col min="12122" max="12128" width="0.85546875" style="50"/>
    <col min="12129" max="12129" width="8.85546875" style="50" customWidth="1"/>
    <col min="12130" max="12360" width="0.85546875" style="50"/>
    <col min="12361" max="12361" width="3.42578125" style="50" customWidth="1"/>
    <col min="12362" max="12376" width="0.85546875" style="50"/>
    <col min="12377" max="12377" width="1.7109375" style="50" customWidth="1"/>
    <col min="12378" max="12384" width="0.85546875" style="50"/>
    <col min="12385" max="12385" width="8.85546875" style="50" customWidth="1"/>
    <col min="12386" max="12616" width="0.85546875" style="50"/>
    <col min="12617" max="12617" width="3.42578125" style="50" customWidth="1"/>
    <col min="12618" max="12632" width="0.85546875" style="50"/>
    <col min="12633" max="12633" width="1.7109375" style="50" customWidth="1"/>
    <col min="12634" max="12640" width="0.85546875" style="50"/>
    <col min="12641" max="12641" width="8.85546875" style="50" customWidth="1"/>
    <col min="12642" max="12872" width="0.85546875" style="50"/>
    <col min="12873" max="12873" width="3.42578125" style="50" customWidth="1"/>
    <col min="12874" max="12888" width="0.85546875" style="50"/>
    <col min="12889" max="12889" width="1.7109375" style="50" customWidth="1"/>
    <col min="12890" max="12896" width="0.85546875" style="50"/>
    <col min="12897" max="12897" width="8.85546875" style="50" customWidth="1"/>
    <col min="12898" max="13128" width="0.85546875" style="50"/>
    <col min="13129" max="13129" width="3.42578125" style="50" customWidth="1"/>
    <col min="13130" max="13144" width="0.85546875" style="50"/>
    <col min="13145" max="13145" width="1.7109375" style="50" customWidth="1"/>
    <col min="13146" max="13152" width="0.85546875" style="50"/>
    <col min="13153" max="13153" width="8.85546875" style="50" customWidth="1"/>
    <col min="13154" max="13384" width="0.85546875" style="50"/>
    <col min="13385" max="13385" width="3.42578125" style="50" customWidth="1"/>
    <col min="13386" max="13400" width="0.85546875" style="50"/>
    <col min="13401" max="13401" width="1.7109375" style="50" customWidth="1"/>
    <col min="13402" max="13408" width="0.85546875" style="50"/>
    <col min="13409" max="13409" width="8.85546875" style="50" customWidth="1"/>
    <col min="13410" max="13640" width="0.85546875" style="50"/>
    <col min="13641" max="13641" width="3.42578125" style="50" customWidth="1"/>
    <col min="13642" max="13656" width="0.85546875" style="50"/>
    <col min="13657" max="13657" width="1.7109375" style="50" customWidth="1"/>
    <col min="13658" max="13664" width="0.85546875" style="50"/>
    <col min="13665" max="13665" width="8.85546875" style="50" customWidth="1"/>
    <col min="13666" max="13896" width="0.85546875" style="50"/>
    <col min="13897" max="13897" width="3.42578125" style="50" customWidth="1"/>
    <col min="13898" max="13912" width="0.85546875" style="50"/>
    <col min="13913" max="13913" width="1.7109375" style="50" customWidth="1"/>
    <col min="13914" max="13920" width="0.85546875" style="50"/>
    <col min="13921" max="13921" width="8.85546875" style="50" customWidth="1"/>
    <col min="13922" max="14152" width="0.85546875" style="50"/>
    <col min="14153" max="14153" width="3.42578125" style="50" customWidth="1"/>
    <col min="14154" max="14168" width="0.85546875" style="50"/>
    <col min="14169" max="14169" width="1.7109375" style="50" customWidth="1"/>
    <col min="14170" max="14176" width="0.85546875" style="50"/>
    <col min="14177" max="14177" width="8.85546875" style="50" customWidth="1"/>
    <col min="14178" max="14408" width="0.85546875" style="50"/>
    <col min="14409" max="14409" width="3.42578125" style="50" customWidth="1"/>
    <col min="14410" max="14424" width="0.85546875" style="50"/>
    <col min="14425" max="14425" width="1.7109375" style="50" customWidth="1"/>
    <col min="14426" max="14432" width="0.85546875" style="50"/>
    <col min="14433" max="14433" width="8.85546875" style="50" customWidth="1"/>
    <col min="14434" max="14664" width="0.85546875" style="50"/>
    <col min="14665" max="14665" width="3.42578125" style="50" customWidth="1"/>
    <col min="14666" max="14680" width="0.85546875" style="50"/>
    <col min="14681" max="14681" width="1.7109375" style="50" customWidth="1"/>
    <col min="14682" max="14688" width="0.85546875" style="50"/>
    <col min="14689" max="14689" width="8.85546875" style="50" customWidth="1"/>
    <col min="14690" max="14920" width="0.85546875" style="50"/>
    <col min="14921" max="14921" width="3.42578125" style="50" customWidth="1"/>
    <col min="14922" max="14936" width="0.85546875" style="50"/>
    <col min="14937" max="14937" width="1.7109375" style="50" customWidth="1"/>
    <col min="14938" max="14944" width="0.85546875" style="50"/>
    <col min="14945" max="14945" width="8.85546875" style="50" customWidth="1"/>
    <col min="14946" max="15176" width="0.85546875" style="50"/>
    <col min="15177" max="15177" width="3.42578125" style="50" customWidth="1"/>
    <col min="15178" max="15192" width="0.85546875" style="50"/>
    <col min="15193" max="15193" width="1.7109375" style="50" customWidth="1"/>
    <col min="15194" max="15200" width="0.85546875" style="50"/>
    <col min="15201" max="15201" width="8.85546875" style="50" customWidth="1"/>
    <col min="15202" max="15432" width="0.85546875" style="50"/>
    <col min="15433" max="15433" width="3.42578125" style="50" customWidth="1"/>
    <col min="15434" max="15448" width="0.85546875" style="50"/>
    <col min="15449" max="15449" width="1.7109375" style="50" customWidth="1"/>
    <col min="15450" max="15456" width="0.85546875" style="50"/>
    <col min="15457" max="15457" width="8.85546875" style="50" customWidth="1"/>
    <col min="15458" max="15688" width="0.85546875" style="50"/>
    <col min="15689" max="15689" width="3.42578125" style="50" customWidth="1"/>
    <col min="15690" max="15704" width="0.85546875" style="50"/>
    <col min="15705" max="15705" width="1.7109375" style="50" customWidth="1"/>
    <col min="15706" max="15712" width="0.85546875" style="50"/>
    <col min="15713" max="15713" width="8.85546875" style="50" customWidth="1"/>
    <col min="15714" max="15944" width="0.85546875" style="50"/>
    <col min="15945" max="15945" width="3.42578125" style="50" customWidth="1"/>
    <col min="15946" max="15960" width="0.85546875" style="50"/>
    <col min="15961" max="15961" width="1.7109375" style="50" customWidth="1"/>
    <col min="15962" max="15968" width="0.85546875" style="50"/>
    <col min="15969" max="15969" width="8.85546875" style="50" customWidth="1"/>
    <col min="15970" max="16200" width="0.85546875" style="50"/>
    <col min="16201" max="16201" width="3.42578125" style="50" customWidth="1"/>
    <col min="16202" max="16216" width="0.85546875" style="50"/>
    <col min="16217" max="16217" width="1.7109375" style="50" customWidth="1"/>
    <col min="16218" max="16224" width="0.85546875" style="50"/>
    <col min="16225" max="16225" width="8.85546875" style="50" customWidth="1"/>
    <col min="16226" max="16384" width="0.85546875" style="50"/>
  </cols>
  <sheetData>
    <row r="1" spans="1:105" s="48" customFormat="1" ht="12.75" x14ac:dyDescent="0.2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 t="s">
        <v>59</v>
      </c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70"/>
    </row>
    <row r="2" spans="1:105" s="48" customFormat="1" ht="39.75" customHeight="1" x14ac:dyDescent="0.2">
      <c r="A2" s="71"/>
      <c r="BQ2" s="49" t="s">
        <v>38</v>
      </c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72"/>
    </row>
    <row r="3" spans="1:105" ht="3" customHeight="1" x14ac:dyDescent="0.25">
      <c r="A3" s="73"/>
      <c r="DA3" s="74"/>
    </row>
    <row r="4" spans="1:105" s="51" customFormat="1" ht="24" customHeight="1" x14ac:dyDescent="0.2">
      <c r="A4" s="75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76"/>
    </row>
    <row r="5" spans="1:105" x14ac:dyDescent="0.25">
      <c r="A5" s="73"/>
      <c r="DA5" s="74"/>
    </row>
    <row r="6" spans="1:105" x14ac:dyDescent="0.25">
      <c r="A6" s="73"/>
      <c r="DA6" s="77"/>
    </row>
    <row r="7" spans="1:105" x14ac:dyDescent="0.25">
      <c r="A7" s="73"/>
      <c r="DA7" s="74"/>
    </row>
    <row r="8" spans="1:105" s="55" customFormat="1" ht="16.5" x14ac:dyDescent="0.25">
      <c r="A8" s="78" t="s">
        <v>39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79"/>
    </row>
    <row r="9" spans="1:105" s="55" customFormat="1" ht="6" customHeight="1" x14ac:dyDescent="0.25">
      <c r="A9" s="80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81"/>
    </row>
    <row r="10" spans="1:105" s="55" customFormat="1" ht="31.5" customHeight="1" x14ac:dyDescent="0.25">
      <c r="A10" s="82" t="s">
        <v>84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79"/>
    </row>
    <row r="11" spans="1:105" x14ac:dyDescent="0.25">
      <c r="A11" s="73"/>
      <c r="DA11" s="74"/>
    </row>
    <row r="12" spans="1:105" s="48" customFormat="1" ht="42" customHeight="1" x14ac:dyDescent="0.2">
      <c r="A12" s="86" t="s">
        <v>60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8"/>
      <c r="AH12" s="60" t="s">
        <v>61</v>
      </c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2"/>
      <c r="BF12" s="60" t="s">
        <v>62</v>
      </c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2"/>
      <c r="CD12" s="60" t="s">
        <v>63</v>
      </c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2"/>
    </row>
    <row r="13" spans="1:105" s="48" customFormat="1" ht="30" customHeight="1" x14ac:dyDescent="0.2">
      <c r="A13" s="89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1"/>
      <c r="AH13" s="60" t="s">
        <v>55</v>
      </c>
      <c r="AI13" s="61"/>
      <c r="AJ13" s="61"/>
      <c r="AK13" s="61"/>
      <c r="AL13" s="61"/>
      <c r="AM13" s="61"/>
      <c r="AN13" s="61"/>
      <c r="AO13" s="62"/>
      <c r="AP13" s="60" t="s">
        <v>64</v>
      </c>
      <c r="AQ13" s="61"/>
      <c r="AR13" s="61"/>
      <c r="AS13" s="61"/>
      <c r="AT13" s="61"/>
      <c r="AU13" s="61"/>
      <c r="AV13" s="61"/>
      <c r="AW13" s="62"/>
      <c r="AX13" s="60" t="s">
        <v>65</v>
      </c>
      <c r="AY13" s="61"/>
      <c r="AZ13" s="61"/>
      <c r="BA13" s="61"/>
      <c r="BB13" s="61"/>
      <c r="BC13" s="61"/>
      <c r="BD13" s="61"/>
      <c r="BE13" s="62"/>
      <c r="BF13" s="60" t="s">
        <v>55</v>
      </c>
      <c r="BG13" s="61"/>
      <c r="BH13" s="61"/>
      <c r="BI13" s="61"/>
      <c r="BJ13" s="61"/>
      <c r="BK13" s="61"/>
      <c r="BL13" s="61"/>
      <c r="BM13" s="62"/>
      <c r="BN13" s="60" t="s">
        <v>64</v>
      </c>
      <c r="BO13" s="61"/>
      <c r="BP13" s="61"/>
      <c r="BQ13" s="61"/>
      <c r="BR13" s="61"/>
      <c r="BS13" s="61"/>
      <c r="BT13" s="61"/>
      <c r="BU13" s="62"/>
      <c r="BV13" s="60" t="s">
        <v>65</v>
      </c>
      <c r="BW13" s="61"/>
      <c r="BX13" s="61"/>
      <c r="BY13" s="61"/>
      <c r="BZ13" s="61"/>
      <c r="CA13" s="61"/>
      <c r="CB13" s="61"/>
      <c r="CC13" s="62"/>
      <c r="CD13" s="60" t="s">
        <v>55</v>
      </c>
      <c r="CE13" s="61"/>
      <c r="CF13" s="61"/>
      <c r="CG13" s="61"/>
      <c r="CH13" s="61"/>
      <c r="CI13" s="61"/>
      <c r="CJ13" s="61"/>
      <c r="CK13" s="62"/>
      <c r="CL13" s="60" t="s">
        <v>64</v>
      </c>
      <c r="CM13" s="61"/>
      <c r="CN13" s="61"/>
      <c r="CO13" s="61"/>
      <c r="CP13" s="61"/>
      <c r="CQ13" s="61"/>
      <c r="CR13" s="61"/>
      <c r="CS13" s="62"/>
      <c r="CT13" s="60" t="s">
        <v>65</v>
      </c>
      <c r="CU13" s="61"/>
      <c r="CV13" s="61"/>
      <c r="CW13" s="61"/>
      <c r="CX13" s="61"/>
      <c r="CY13" s="61"/>
      <c r="CZ13" s="61"/>
      <c r="DA13" s="62"/>
    </row>
    <row r="14" spans="1:105" s="48" customFormat="1" ht="15" customHeight="1" x14ac:dyDescent="0.2">
      <c r="A14" s="84" t="s">
        <v>43</v>
      </c>
      <c r="B14" s="63"/>
      <c r="C14" s="63"/>
      <c r="D14" s="63"/>
      <c r="E14" s="63"/>
      <c r="F14" s="64" t="s">
        <v>66</v>
      </c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92"/>
      <c r="AH14" s="93">
        <v>6</v>
      </c>
      <c r="AI14" s="94"/>
      <c r="AJ14" s="94"/>
      <c r="AK14" s="94"/>
      <c r="AL14" s="94"/>
      <c r="AM14" s="94"/>
      <c r="AN14" s="94"/>
      <c r="AO14" s="95"/>
      <c r="AP14" s="93">
        <v>0</v>
      </c>
      <c r="AQ14" s="94"/>
      <c r="AR14" s="94"/>
      <c r="AS14" s="94"/>
      <c r="AT14" s="94"/>
      <c r="AU14" s="94"/>
      <c r="AV14" s="94"/>
      <c r="AW14" s="95"/>
      <c r="AX14" s="93">
        <v>0</v>
      </c>
      <c r="AY14" s="94"/>
      <c r="AZ14" s="94"/>
      <c r="BA14" s="94"/>
      <c r="BB14" s="94"/>
      <c r="BC14" s="94"/>
      <c r="BD14" s="94"/>
      <c r="BE14" s="95"/>
      <c r="BF14" s="93">
        <v>56</v>
      </c>
      <c r="BG14" s="94"/>
      <c r="BH14" s="94"/>
      <c r="BI14" s="94"/>
      <c r="BJ14" s="94"/>
      <c r="BK14" s="94"/>
      <c r="BL14" s="94"/>
      <c r="BM14" s="95"/>
      <c r="BN14" s="93">
        <v>0</v>
      </c>
      <c r="BO14" s="94"/>
      <c r="BP14" s="94"/>
      <c r="BQ14" s="94"/>
      <c r="BR14" s="94"/>
      <c r="BS14" s="94"/>
      <c r="BT14" s="94"/>
      <c r="BU14" s="95"/>
      <c r="BV14" s="93">
        <v>0</v>
      </c>
      <c r="BW14" s="94"/>
      <c r="BX14" s="94"/>
      <c r="BY14" s="94"/>
      <c r="BZ14" s="94"/>
      <c r="CA14" s="94"/>
      <c r="CB14" s="94"/>
      <c r="CC14" s="95"/>
      <c r="CD14" s="93">
        <v>233.255</v>
      </c>
      <c r="CE14" s="94"/>
      <c r="CF14" s="94"/>
      <c r="CG14" s="94"/>
      <c r="CH14" s="94"/>
      <c r="CI14" s="94"/>
      <c r="CJ14" s="94"/>
      <c r="CK14" s="95"/>
      <c r="CL14" s="93">
        <v>0</v>
      </c>
      <c r="CM14" s="94"/>
      <c r="CN14" s="94"/>
      <c r="CO14" s="94"/>
      <c r="CP14" s="94"/>
      <c r="CQ14" s="94"/>
      <c r="CR14" s="94"/>
      <c r="CS14" s="95"/>
      <c r="CT14" s="93">
        <v>0</v>
      </c>
      <c r="CU14" s="94"/>
      <c r="CV14" s="94"/>
      <c r="CW14" s="94"/>
      <c r="CX14" s="94"/>
      <c r="CY14" s="94"/>
      <c r="CZ14" s="94"/>
      <c r="DA14" s="95"/>
    </row>
    <row r="15" spans="1:105" s="48" customFormat="1" ht="27.75" customHeight="1" x14ac:dyDescent="0.2">
      <c r="A15" s="84"/>
      <c r="B15" s="63"/>
      <c r="C15" s="63"/>
      <c r="D15" s="63"/>
      <c r="E15" s="63"/>
      <c r="F15" s="96" t="s">
        <v>67</v>
      </c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7"/>
      <c r="AH15" s="93">
        <v>0</v>
      </c>
      <c r="AI15" s="94"/>
      <c r="AJ15" s="94"/>
      <c r="AK15" s="94"/>
      <c r="AL15" s="94"/>
      <c r="AM15" s="94"/>
      <c r="AN15" s="94"/>
      <c r="AO15" s="95"/>
      <c r="AP15" s="93">
        <v>0</v>
      </c>
      <c r="AQ15" s="94"/>
      <c r="AR15" s="94"/>
      <c r="AS15" s="94"/>
      <c r="AT15" s="94"/>
      <c r="AU15" s="94"/>
      <c r="AV15" s="94"/>
      <c r="AW15" s="95"/>
      <c r="AX15" s="93">
        <v>0</v>
      </c>
      <c r="AY15" s="94"/>
      <c r="AZ15" s="94"/>
      <c r="BA15" s="94"/>
      <c r="BB15" s="94"/>
      <c r="BC15" s="94"/>
      <c r="BD15" s="94"/>
      <c r="BE15" s="95"/>
      <c r="BF15" s="93">
        <v>0</v>
      </c>
      <c r="BG15" s="94"/>
      <c r="BH15" s="94"/>
      <c r="BI15" s="94"/>
      <c r="BJ15" s="94"/>
      <c r="BK15" s="94"/>
      <c r="BL15" s="94"/>
      <c r="BM15" s="95"/>
      <c r="BN15" s="93">
        <v>0</v>
      </c>
      <c r="BO15" s="94"/>
      <c r="BP15" s="94"/>
      <c r="BQ15" s="94"/>
      <c r="BR15" s="94"/>
      <c r="BS15" s="94"/>
      <c r="BT15" s="94"/>
      <c r="BU15" s="95"/>
      <c r="BV15" s="93">
        <v>0</v>
      </c>
      <c r="BW15" s="94"/>
      <c r="BX15" s="94"/>
      <c r="BY15" s="94"/>
      <c r="BZ15" s="94"/>
      <c r="CA15" s="94"/>
      <c r="CB15" s="94"/>
      <c r="CC15" s="95"/>
      <c r="CD15" s="93">
        <v>0</v>
      </c>
      <c r="CE15" s="94"/>
      <c r="CF15" s="94"/>
      <c r="CG15" s="94"/>
      <c r="CH15" s="94"/>
      <c r="CI15" s="94"/>
      <c r="CJ15" s="94"/>
      <c r="CK15" s="95"/>
      <c r="CL15" s="93">
        <v>0</v>
      </c>
      <c r="CM15" s="94"/>
      <c r="CN15" s="94"/>
      <c r="CO15" s="94"/>
      <c r="CP15" s="94"/>
      <c r="CQ15" s="94"/>
      <c r="CR15" s="94"/>
      <c r="CS15" s="95"/>
      <c r="CT15" s="93">
        <v>0</v>
      </c>
      <c r="CU15" s="94"/>
      <c r="CV15" s="94"/>
      <c r="CW15" s="94"/>
      <c r="CX15" s="94"/>
      <c r="CY15" s="94"/>
      <c r="CZ15" s="94"/>
      <c r="DA15" s="95"/>
    </row>
    <row r="16" spans="1:105" s="48" customFormat="1" ht="15" customHeight="1" x14ac:dyDescent="0.2">
      <c r="A16" s="84" t="s">
        <v>45</v>
      </c>
      <c r="B16" s="63"/>
      <c r="C16" s="63"/>
      <c r="D16" s="63"/>
      <c r="E16" s="63"/>
      <c r="F16" s="64" t="s">
        <v>68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92"/>
      <c r="AH16" s="93">
        <v>6</v>
      </c>
      <c r="AI16" s="94"/>
      <c r="AJ16" s="94"/>
      <c r="AK16" s="94"/>
      <c r="AL16" s="94"/>
      <c r="AM16" s="94"/>
      <c r="AN16" s="94"/>
      <c r="AO16" s="95"/>
      <c r="AP16" s="93">
        <v>0</v>
      </c>
      <c r="AQ16" s="94"/>
      <c r="AR16" s="94"/>
      <c r="AS16" s="94"/>
      <c r="AT16" s="94"/>
      <c r="AU16" s="94"/>
      <c r="AV16" s="94"/>
      <c r="AW16" s="95"/>
      <c r="AX16" s="93">
        <v>0</v>
      </c>
      <c r="AY16" s="94"/>
      <c r="AZ16" s="94"/>
      <c r="BA16" s="94"/>
      <c r="BB16" s="94"/>
      <c r="BC16" s="94"/>
      <c r="BD16" s="94"/>
      <c r="BE16" s="95"/>
      <c r="BF16" s="93">
        <v>250</v>
      </c>
      <c r="BG16" s="94"/>
      <c r="BH16" s="94"/>
      <c r="BI16" s="94"/>
      <c r="BJ16" s="94"/>
      <c r="BK16" s="94"/>
      <c r="BL16" s="94"/>
      <c r="BM16" s="95"/>
      <c r="BN16" s="93">
        <v>0</v>
      </c>
      <c r="BO16" s="94"/>
      <c r="BP16" s="94"/>
      <c r="BQ16" s="94"/>
      <c r="BR16" s="94"/>
      <c r="BS16" s="94"/>
      <c r="BT16" s="94"/>
      <c r="BU16" s="95"/>
      <c r="BV16" s="93">
        <v>0</v>
      </c>
      <c r="BW16" s="94"/>
      <c r="BX16" s="94"/>
      <c r="BY16" s="94"/>
      <c r="BZ16" s="94"/>
      <c r="CA16" s="94"/>
      <c r="CB16" s="94"/>
      <c r="CC16" s="95"/>
      <c r="CD16" s="93">
        <v>228.49</v>
      </c>
      <c r="CE16" s="94"/>
      <c r="CF16" s="94"/>
      <c r="CG16" s="94"/>
      <c r="CH16" s="94"/>
      <c r="CI16" s="94"/>
      <c r="CJ16" s="94"/>
      <c r="CK16" s="95"/>
      <c r="CL16" s="93"/>
      <c r="CM16" s="94"/>
      <c r="CN16" s="94"/>
      <c r="CO16" s="94"/>
      <c r="CP16" s="94"/>
      <c r="CQ16" s="94"/>
      <c r="CR16" s="94"/>
      <c r="CS16" s="95"/>
      <c r="CT16" s="93">
        <v>0</v>
      </c>
      <c r="CU16" s="94"/>
      <c r="CV16" s="94"/>
      <c r="CW16" s="94"/>
      <c r="CX16" s="94"/>
      <c r="CY16" s="94"/>
      <c r="CZ16" s="94"/>
      <c r="DA16" s="95"/>
    </row>
    <row r="17" spans="1:105" s="48" customFormat="1" ht="27.75" customHeight="1" x14ac:dyDescent="0.2">
      <c r="A17" s="84"/>
      <c r="B17" s="63"/>
      <c r="C17" s="63"/>
      <c r="D17" s="63"/>
      <c r="E17" s="63"/>
      <c r="F17" s="96" t="s">
        <v>69</v>
      </c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7"/>
      <c r="AH17" s="93">
        <v>0</v>
      </c>
      <c r="AI17" s="94"/>
      <c r="AJ17" s="94"/>
      <c r="AK17" s="94"/>
      <c r="AL17" s="94"/>
      <c r="AM17" s="94"/>
      <c r="AN17" s="94"/>
      <c r="AO17" s="95"/>
      <c r="AP17" s="93">
        <v>0</v>
      </c>
      <c r="AQ17" s="94"/>
      <c r="AR17" s="94"/>
      <c r="AS17" s="94"/>
      <c r="AT17" s="94"/>
      <c r="AU17" s="94"/>
      <c r="AV17" s="94"/>
      <c r="AW17" s="95"/>
      <c r="AX17" s="93">
        <v>0</v>
      </c>
      <c r="AY17" s="94"/>
      <c r="AZ17" s="94"/>
      <c r="BA17" s="94"/>
      <c r="BB17" s="94"/>
      <c r="BC17" s="94"/>
      <c r="BD17" s="94"/>
      <c r="BE17" s="95"/>
      <c r="BF17" s="93">
        <v>0</v>
      </c>
      <c r="BG17" s="94"/>
      <c r="BH17" s="94"/>
      <c r="BI17" s="94"/>
      <c r="BJ17" s="94"/>
      <c r="BK17" s="94"/>
      <c r="BL17" s="94"/>
      <c r="BM17" s="95"/>
      <c r="BN17" s="93">
        <v>0</v>
      </c>
      <c r="BO17" s="94"/>
      <c r="BP17" s="94"/>
      <c r="BQ17" s="94"/>
      <c r="BR17" s="94"/>
      <c r="BS17" s="94"/>
      <c r="BT17" s="94"/>
      <c r="BU17" s="95"/>
      <c r="BV17" s="93">
        <v>0</v>
      </c>
      <c r="BW17" s="94"/>
      <c r="BX17" s="94"/>
      <c r="BY17" s="94"/>
      <c r="BZ17" s="94"/>
      <c r="CA17" s="94"/>
      <c r="CB17" s="94"/>
      <c r="CC17" s="95"/>
      <c r="CD17" s="93">
        <v>0</v>
      </c>
      <c r="CE17" s="94"/>
      <c r="CF17" s="94"/>
      <c r="CG17" s="94"/>
      <c r="CH17" s="94"/>
      <c r="CI17" s="94"/>
      <c r="CJ17" s="94"/>
      <c r="CK17" s="95"/>
      <c r="CL17" s="93">
        <v>0</v>
      </c>
      <c r="CM17" s="94"/>
      <c r="CN17" s="94"/>
      <c r="CO17" s="94"/>
      <c r="CP17" s="94"/>
      <c r="CQ17" s="94"/>
      <c r="CR17" s="94"/>
      <c r="CS17" s="95"/>
      <c r="CT17" s="93">
        <v>0</v>
      </c>
      <c r="CU17" s="94"/>
      <c r="CV17" s="94"/>
      <c r="CW17" s="94"/>
      <c r="CX17" s="94"/>
      <c r="CY17" s="94"/>
      <c r="CZ17" s="94"/>
      <c r="DA17" s="95"/>
    </row>
    <row r="18" spans="1:105" s="48" customFormat="1" ht="15" customHeight="1" x14ac:dyDescent="0.2">
      <c r="A18" s="84" t="s">
        <v>47</v>
      </c>
      <c r="B18" s="63"/>
      <c r="C18" s="63"/>
      <c r="D18" s="63"/>
      <c r="E18" s="63"/>
      <c r="F18" s="64" t="s">
        <v>70</v>
      </c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92"/>
      <c r="AH18" s="93">
        <v>2</v>
      </c>
      <c r="AI18" s="94"/>
      <c r="AJ18" s="94"/>
      <c r="AK18" s="94"/>
      <c r="AL18" s="94"/>
      <c r="AM18" s="94"/>
      <c r="AN18" s="94"/>
      <c r="AO18" s="95"/>
      <c r="AP18" s="93">
        <v>0</v>
      </c>
      <c r="AQ18" s="94"/>
      <c r="AR18" s="94"/>
      <c r="AS18" s="94"/>
      <c r="AT18" s="94"/>
      <c r="AU18" s="94"/>
      <c r="AV18" s="94"/>
      <c r="AW18" s="95"/>
      <c r="AX18" s="93">
        <v>0</v>
      </c>
      <c r="AY18" s="94"/>
      <c r="AZ18" s="94"/>
      <c r="BA18" s="94"/>
      <c r="BB18" s="94"/>
      <c r="BC18" s="94"/>
      <c r="BD18" s="94"/>
      <c r="BE18" s="95"/>
      <c r="BF18" s="93">
        <v>1228.5999999999999</v>
      </c>
      <c r="BG18" s="94"/>
      <c r="BH18" s="94"/>
      <c r="BI18" s="94"/>
      <c r="BJ18" s="94"/>
      <c r="BK18" s="94"/>
      <c r="BL18" s="94"/>
      <c r="BM18" s="95"/>
      <c r="BN18" s="98">
        <v>0</v>
      </c>
      <c r="BO18" s="99"/>
      <c r="BP18" s="99"/>
      <c r="BQ18" s="99"/>
      <c r="BR18" s="99"/>
      <c r="BS18" s="99"/>
      <c r="BT18" s="99"/>
      <c r="BU18" s="100"/>
      <c r="BV18" s="93">
        <v>0</v>
      </c>
      <c r="BW18" s="94"/>
      <c r="BX18" s="94"/>
      <c r="BY18" s="94"/>
      <c r="BZ18" s="94"/>
      <c r="CA18" s="94"/>
      <c r="CB18" s="94"/>
      <c r="CC18" s="95"/>
      <c r="CD18" s="93">
        <v>142190.09</v>
      </c>
      <c r="CE18" s="94"/>
      <c r="CF18" s="94"/>
      <c r="CG18" s="94"/>
      <c r="CH18" s="94"/>
      <c r="CI18" s="94"/>
      <c r="CJ18" s="94"/>
      <c r="CK18" s="95"/>
      <c r="CL18" s="98">
        <v>0</v>
      </c>
      <c r="CM18" s="99"/>
      <c r="CN18" s="99"/>
      <c r="CO18" s="99"/>
      <c r="CP18" s="99"/>
      <c r="CQ18" s="99"/>
      <c r="CR18" s="99"/>
      <c r="CS18" s="100"/>
      <c r="CT18" s="93">
        <v>0</v>
      </c>
      <c r="CU18" s="94"/>
      <c r="CV18" s="94"/>
      <c r="CW18" s="94"/>
      <c r="CX18" s="94"/>
      <c r="CY18" s="94"/>
      <c r="CZ18" s="94"/>
      <c r="DA18" s="95"/>
    </row>
    <row r="19" spans="1:105" s="48" customFormat="1" ht="40.5" customHeight="1" x14ac:dyDescent="0.2">
      <c r="A19" s="84"/>
      <c r="B19" s="63"/>
      <c r="C19" s="63"/>
      <c r="D19" s="63"/>
      <c r="E19" s="63"/>
      <c r="F19" s="96" t="s">
        <v>71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7"/>
      <c r="AH19" s="93">
        <v>0</v>
      </c>
      <c r="AI19" s="94"/>
      <c r="AJ19" s="94"/>
      <c r="AK19" s="94"/>
      <c r="AL19" s="94"/>
      <c r="AM19" s="94"/>
      <c r="AN19" s="94"/>
      <c r="AO19" s="95"/>
      <c r="AP19" s="93">
        <v>0</v>
      </c>
      <c r="AQ19" s="94"/>
      <c r="AR19" s="94"/>
      <c r="AS19" s="94"/>
      <c r="AT19" s="94"/>
      <c r="AU19" s="94"/>
      <c r="AV19" s="94"/>
      <c r="AW19" s="95"/>
      <c r="AX19" s="93">
        <v>0</v>
      </c>
      <c r="AY19" s="94"/>
      <c r="AZ19" s="94"/>
      <c r="BA19" s="94"/>
      <c r="BB19" s="94"/>
      <c r="BC19" s="94"/>
      <c r="BD19" s="94"/>
      <c r="BE19" s="95"/>
      <c r="BF19" s="93">
        <v>0</v>
      </c>
      <c r="BG19" s="94"/>
      <c r="BH19" s="94"/>
      <c r="BI19" s="94"/>
      <c r="BJ19" s="94"/>
      <c r="BK19" s="94"/>
      <c r="BL19" s="94"/>
      <c r="BM19" s="95"/>
      <c r="BN19" s="98">
        <v>0</v>
      </c>
      <c r="BO19" s="99"/>
      <c r="BP19" s="99"/>
      <c r="BQ19" s="99"/>
      <c r="BR19" s="99"/>
      <c r="BS19" s="99"/>
      <c r="BT19" s="99"/>
      <c r="BU19" s="100"/>
      <c r="BV19" s="93">
        <v>0</v>
      </c>
      <c r="BW19" s="94"/>
      <c r="BX19" s="94"/>
      <c r="BY19" s="94"/>
      <c r="BZ19" s="94"/>
      <c r="CA19" s="94"/>
      <c r="CB19" s="94"/>
      <c r="CC19" s="95"/>
      <c r="CD19" s="93">
        <v>0</v>
      </c>
      <c r="CE19" s="94"/>
      <c r="CF19" s="94"/>
      <c r="CG19" s="94"/>
      <c r="CH19" s="94"/>
      <c r="CI19" s="94"/>
      <c r="CJ19" s="94"/>
      <c r="CK19" s="95"/>
      <c r="CL19" s="93">
        <v>0</v>
      </c>
      <c r="CM19" s="94"/>
      <c r="CN19" s="94"/>
      <c r="CO19" s="94"/>
      <c r="CP19" s="94"/>
      <c r="CQ19" s="94"/>
      <c r="CR19" s="94"/>
      <c r="CS19" s="95"/>
      <c r="CT19" s="93">
        <v>0</v>
      </c>
      <c r="CU19" s="94"/>
      <c r="CV19" s="94"/>
      <c r="CW19" s="94"/>
      <c r="CX19" s="94"/>
      <c r="CY19" s="94"/>
      <c r="CZ19" s="94"/>
      <c r="DA19" s="95"/>
    </row>
    <row r="20" spans="1:105" s="48" customFormat="1" ht="27.75" customHeight="1" x14ac:dyDescent="0.2">
      <c r="A20" s="84" t="s">
        <v>72</v>
      </c>
      <c r="B20" s="63"/>
      <c r="C20" s="63"/>
      <c r="D20" s="63"/>
      <c r="E20" s="63"/>
      <c r="F20" s="64" t="s">
        <v>73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92"/>
      <c r="AH20" s="93">
        <v>9</v>
      </c>
      <c r="AI20" s="94"/>
      <c r="AJ20" s="94"/>
      <c r="AK20" s="94"/>
      <c r="AL20" s="94"/>
      <c r="AM20" s="94"/>
      <c r="AN20" s="94"/>
      <c r="AO20" s="95"/>
      <c r="AP20" s="93">
        <v>0</v>
      </c>
      <c r="AQ20" s="94"/>
      <c r="AR20" s="94"/>
      <c r="AS20" s="94"/>
      <c r="AT20" s="94"/>
      <c r="AU20" s="94"/>
      <c r="AV20" s="94"/>
      <c r="AW20" s="95"/>
      <c r="AX20" s="93">
        <v>0</v>
      </c>
      <c r="AY20" s="94"/>
      <c r="AZ20" s="94"/>
      <c r="BA20" s="94"/>
      <c r="BB20" s="94"/>
      <c r="BC20" s="94"/>
      <c r="BD20" s="94"/>
      <c r="BE20" s="95"/>
      <c r="BF20" s="98">
        <v>16160.64</v>
      </c>
      <c r="BG20" s="99"/>
      <c r="BH20" s="99"/>
      <c r="BI20" s="99"/>
      <c r="BJ20" s="99"/>
      <c r="BK20" s="99"/>
      <c r="BL20" s="99"/>
      <c r="BM20" s="100"/>
      <c r="BN20" s="98">
        <v>0</v>
      </c>
      <c r="BO20" s="99"/>
      <c r="BP20" s="99"/>
      <c r="BQ20" s="99"/>
      <c r="BR20" s="99"/>
      <c r="BS20" s="99"/>
      <c r="BT20" s="99"/>
      <c r="BU20" s="100"/>
      <c r="BV20" s="93">
        <v>0</v>
      </c>
      <c r="BW20" s="94"/>
      <c r="BX20" s="94"/>
      <c r="BY20" s="94"/>
      <c r="BZ20" s="94"/>
      <c r="CA20" s="94"/>
      <c r="CB20" s="94"/>
      <c r="CC20" s="95"/>
      <c r="CD20" s="98">
        <v>662268.22</v>
      </c>
      <c r="CE20" s="99"/>
      <c r="CF20" s="99"/>
      <c r="CG20" s="99"/>
      <c r="CH20" s="99"/>
      <c r="CI20" s="99"/>
      <c r="CJ20" s="99"/>
      <c r="CK20" s="100"/>
      <c r="CL20" s="98">
        <v>0</v>
      </c>
      <c r="CM20" s="99"/>
      <c r="CN20" s="99"/>
      <c r="CO20" s="99"/>
      <c r="CP20" s="99"/>
      <c r="CQ20" s="99"/>
      <c r="CR20" s="99"/>
      <c r="CS20" s="100"/>
      <c r="CT20" s="93">
        <v>0</v>
      </c>
      <c r="CU20" s="94"/>
      <c r="CV20" s="94"/>
      <c r="CW20" s="94"/>
      <c r="CX20" s="94"/>
      <c r="CY20" s="94"/>
      <c r="CZ20" s="94"/>
      <c r="DA20" s="95"/>
    </row>
    <row r="21" spans="1:105" s="48" customFormat="1" ht="40.5" customHeight="1" x14ac:dyDescent="0.2">
      <c r="A21" s="84"/>
      <c r="B21" s="63"/>
      <c r="C21" s="63"/>
      <c r="D21" s="63"/>
      <c r="E21" s="63"/>
      <c r="F21" s="96" t="s">
        <v>71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7"/>
      <c r="AH21" s="93">
        <v>0</v>
      </c>
      <c r="AI21" s="94"/>
      <c r="AJ21" s="94"/>
      <c r="AK21" s="94"/>
      <c r="AL21" s="94"/>
      <c r="AM21" s="94"/>
      <c r="AN21" s="94"/>
      <c r="AO21" s="95"/>
      <c r="AP21" s="93">
        <v>0</v>
      </c>
      <c r="AQ21" s="94"/>
      <c r="AR21" s="94"/>
      <c r="AS21" s="94"/>
      <c r="AT21" s="94"/>
      <c r="AU21" s="94"/>
      <c r="AV21" s="94"/>
      <c r="AW21" s="95"/>
      <c r="AX21" s="93">
        <v>0</v>
      </c>
      <c r="AY21" s="94"/>
      <c r="AZ21" s="94"/>
      <c r="BA21" s="94"/>
      <c r="BB21" s="94"/>
      <c r="BC21" s="94"/>
      <c r="BD21" s="94"/>
      <c r="BE21" s="95"/>
      <c r="BF21" s="93">
        <v>0</v>
      </c>
      <c r="BG21" s="94"/>
      <c r="BH21" s="94"/>
      <c r="BI21" s="94"/>
      <c r="BJ21" s="94"/>
      <c r="BK21" s="94"/>
      <c r="BL21" s="94"/>
      <c r="BM21" s="95"/>
      <c r="BN21" s="93">
        <v>0</v>
      </c>
      <c r="BO21" s="94"/>
      <c r="BP21" s="94"/>
      <c r="BQ21" s="94"/>
      <c r="BR21" s="94"/>
      <c r="BS21" s="94"/>
      <c r="BT21" s="94"/>
      <c r="BU21" s="95"/>
      <c r="BV21" s="93">
        <v>0</v>
      </c>
      <c r="BW21" s="94"/>
      <c r="BX21" s="94"/>
      <c r="BY21" s="94"/>
      <c r="BZ21" s="94"/>
      <c r="CA21" s="94"/>
      <c r="CB21" s="94"/>
      <c r="CC21" s="95"/>
      <c r="CD21" s="93">
        <v>0</v>
      </c>
      <c r="CE21" s="94"/>
      <c r="CF21" s="94"/>
      <c r="CG21" s="94"/>
      <c r="CH21" s="94"/>
      <c r="CI21" s="94"/>
      <c r="CJ21" s="94"/>
      <c r="CK21" s="95"/>
      <c r="CL21" s="93">
        <v>0</v>
      </c>
      <c r="CM21" s="94"/>
      <c r="CN21" s="94"/>
      <c r="CO21" s="94"/>
      <c r="CP21" s="94"/>
      <c r="CQ21" s="94"/>
      <c r="CR21" s="94"/>
      <c r="CS21" s="95"/>
      <c r="CT21" s="93">
        <v>0</v>
      </c>
      <c r="CU21" s="94"/>
      <c r="CV21" s="94"/>
      <c r="CW21" s="94"/>
      <c r="CX21" s="94"/>
      <c r="CY21" s="94"/>
      <c r="CZ21" s="94"/>
      <c r="DA21" s="95"/>
    </row>
    <row r="22" spans="1:105" s="48" customFormat="1" ht="15" customHeight="1" x14ac:dyDescent="0.2">
      <c r="A22" s="84" t="s">
        <v>74</v>
      </c>
      <c r="B22" s="63"/>
      <c r="C22" s="63"/>
      <c r="D22" s="63"/>
      <c r="E22" s="63"/>
      <c r="F22" s="64" t="s">
        <v>75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92"/>
      <c r="AH22" s="93">
        <v>1</v>
      </c>
      <c r="AI22" s="94"/>
      <c r="AJ22" s="94"/>
      <c r="AK22" s="94"/>
      <c r="AL22" s="94"/>
      <c r="AM22" s="94"/>
      <c r="AN22" s="94"/>
      <c r="AO22" s="95"/>
      <c r="AP22" s="93">
        <v>0</v>
      </c>
      <c r="AQ22" s="94"/>
      <c r="AR22" s="94"/>
      <c r="AS22" s="94"/>
      <c r="AT22" s="94"/>
      <c r="AU22" s="94"/>
      <c r="AV22" s="94"/>
      <c r="AW22" s="95"/>
      <c r="AX22" s="93">
        <v>0</v>
      </c>
      <c r="AY22" s="94"/>
      <c r="AZ22" s="94"/>
      <c r="BA22" s="94"/>
      <c r="BB22" s="94"/>
      <c r="BC22" s="94"/>
      <c r="BD22" s="94"/>
      <c r="BE22" s="95"/>
      <c r="BF22" s="98">
        <v>9522.02</v>
      </c>
      <c r="BG22" s="99"/>
      <c r="BH22" s="99"/>
      <c r="BI22" s="99"/>
      <c r="BJ22" s="99"/>
      <c r="BK22" s="99"/>
      <c r="BL22" s="99"/>
      <c r="BM22" s="100"/>
      <c r="BN22" s="98">
        <v>0</v>
      </c>
      <c r="BO22" s="99"/>
      <c r="BP22" s="99"/>
      <c r="BQ22" s="99"/>
      <c r="BR22" s="99"/>
      <c r="BS22" s="99"/>
      <c r="BT22" s="99"/>
      <c r="BU22" s="100"/>
      <c r="BV22" s="93">
        <v>0</v>
      </c>
      <c r="BW22" s="94"/>
      <c r="BX22" s="94"/>
      <c r="BY22" s="94"/>
      <c r="BZ22" s="94"/>
      <c r="CA22" s="94"/>
      <c r="CB22" s="94"/>
      <c r="CC22" s="95"/>
      <c r="CD22" s="98">
        <v>620769.39</v>
      </c>
      <c r="CE22" s="99"/>
      <c r="CF22" s="99"/>
      <c r="CG22" s="99"/>
      <c r="CH22" s="99"/>
      <c r="CI22" s="99"/>
      <c r="CJ22" s="99"/>
      <c r="CK22" s="100"/>
      <c r="CL22" s="98">
        <v>0</v>
      </c>
      <c r="CM22" s="99"/>
      <c r="CN22" s="99"/>
      <c r="CO22" s="99"/>
      <c r="CP22" s="99"/>
      <c r="CQ22" s="99"/>
      <c r="CR22" s="99"/>
      <c r="CS22" s="100"/>
      <c r="CT22" s="93">
        <v>0</v>
      </c>
      <c r="CU22" s="94"/>
      <c r="CV22" s="94"/>
      <c r="CW22" s="94"/>
      <c r="CX22" s="94"/>
      <c r="CY22" s="94"/>
      <c r="CZ22" s="94"/>
      <c r="DA22" s="95"/>
    </row>
    <row r="23" spans="1:105" s="48" customFormat="1" ht="40.5" customHeight="1" x14ac:dyDescent="0.2">
      <c r="A23" s="84"/>
      <c r="B23" s="63"/>
      <c r="C23" s="63"/>
      <c r="D23" s="63"/>
      <c r="E23" s="63"/>
      <c r="F23" s="96" t="s">
        <v>71</v>
      </c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7"/>
      <c r="AH23" s="93">
        <v>0</v>
      </c>
      <c r="AI23" s="94"/>
      <c r="AJ23" s="94"/>
      <c r="AK23" s="94"/>
      <c r="AL23" s="94"/>
      <c r="AM23" s="94"/>
      <c r="AN23" s="94"/>
      <c r="AO23" s="95"/>
      <c r="AP23" s="93">
        <v>0</v>
      </c>
      <c r="AQ23" s="94"/>
      <c r="AR23" s="94"/>
      <c r="AS23" s="94"/>
      <c r="AT23" s="94"/>
      <c r="AU23" s="94"/>
      <c r="AV23" s="94"/>
      <c r="AW23" s="95"/>
      <c r="AX23" s="93">
        <v>0</v>
      </c>
      <c r="AY23" s="94"/>
      <c r="AZ23" s="94"/>
      <c r="BA23" s="94"/>
      <c r="BB23" s="94"/>
      <c r="BC23" s="94"/>
      <c r="BD23" s="94"/>
      <c r="BE23" s="95"/>
      <c r="BF23" s="93">
        <v>0</v>
      </c>
      <c r="BG23" s="94"/>
      <c r="BH23" s="94"/>
      <c r="BI23" s="94"/>
      <c r="BJ23" s="94"/>
      <c r="BK23" s="94"/>
      <c r="BL23" s="94"/>
      <c r="BM23" s="95"/>
      <c r="BN23" s="93">
        <v>0</v>
      </c>
      <c r="BO23" s="94"/>
      <c r="BP23" s="94"/>
      <c r="BQ23" s="94"/>
      <c r="BR23" s="94"/>
      <c r="BS23" s="94"/>
      <c r="BT23" s="94"/>
      <c r="BU23" s="95"/>
      <c r="BV23" s="93">
        <v>0</v>
      </c>
      <c r="BW23" s="94"/>
      <c r="BX23" s="94"/>
      <c r="BY23" s="94"/>
      <c r="BZ23" s="94"/>
      <c r="CA23" s="94"/>
      <c r="CB23" s="94"/>
      <c r="CC23" s="95"/>
      <c r="CD23" s="93">
        <v>0</v>
      </c>
      <c r="CE23" s="94"/>
      <c r="CF23" s="94"/>
      <c r="CG23" s="94"/>
      <c r="CH23" s="94"/>
      <c r="CI23" s="94"/>
      <c r="CJ23" s="94"/>
      <c r="CK23" s="95"/>
      <c r="CL23" s="93">
        <v>0</v>
      </c>
      <c r="CM23" s="94"/>
      <c r="CN23" s="94"/>
      <c r="CO23" s="94"/>
      <c r="CP23" s="94"/>
      <c r="CQ23" s="94"/>
      <c r="CR23" s="94"/>
      <c r="CS23" s="95"/>
      <c r="CT23" s="93">
        <v>0</v>
      </c>
      <c r="CU23" s="94"/>
      <c r="CV23" s="94"/>
      <c r="CW23" s="94"/>
      <c r="CX23" s="94"/>
      <c r="CY23" s="94"/>
      <c r="CZ23" s="94"/>
      <c r="DA23" s="95"/>
    </row>
    <row r="24" spans="1:105" s="48" customFormat="1" ht="15" customHeight="1" x14ac:dyDescent="0.2">
      <c r="A24" s="84" t="s">
        <v>76</v>
      </c>
      <c r="B24" s="63"/>
      <c r="C24" s="63"/>
      <c r="D24" s="63"/>
      <c r="E24" s="63"/>
      <c r="F24" s="64" t="s">
        <v>77</v>
      </c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92"/>
      <c r="AH24" s="93">
        <v>0</v>
      </c>
      <c r="AI24" s="94"/>
      <c r="AJ24" s="94"/>
      <c r="AK24" s="94"/>
      <c r="AL24" s="94"/>
      <c r="AM24" s="94"/>
      <c r="AN24" s="94"/>
      <c r="AO24" s="95"/>
      <c r="AP24" s="93">
        <v>0</v>
      </c>
      <c r="AQ24" s="94"/>
      <c r="AR24" s="94"/>
      <c r="AS24" s="94"/>
      <c r="AT24" s="94"/>
      <c r="AU24" s="94"/>
      <c r="AV24" s="94"/>
      <c r="AW24" s="95"/>
      <c r="AX24" s="93">
        <v>0</v>
      </c>
      <c r="AY24" s="94"/>
      <c r="AZ24" s="94"/>
      <c r="BA24" s="94"/>
      <c r="BB24" s="94"/>
      <c r="BC24" s="94"/>
      <c r="BD24" s="94"/>
      <c r="BE24" s="95"/>
      <c r="BF24" s="93">
        <v>0</v>
      </c>
      <c r="BG24" s="94"/>
      <c r="BH24" s="94"/>
      <c r="BI24" s="94"/>
      <c r="BJ24" s="94"/>
      <c r="BK24" s="94"/>
      <c r="BL24" s="94"/>
      <c r="BM24" s="95"/>
      <c r="BN24" s="93">
        <v>0</v>
      </c>
      <c r="BO24" s="94"/>
      <c r="BP24" s="94"/>
      <c r="BQ24" s="94"/>
      <c r="BR24" s="94"/>
      <c r="BS24" s="94"/>
      <c r="BT24" s="94"/>
      <c r="BU24" s="95"/>
      <c r="BV24" s="93">
        <v>0</v>
      </c>
      <c r="BW24" s="94"/>
      <c r="BX24" s="94"/>
      <c r="BY24" s="94"/>
      <c r="BZ24" s="94"/>
      <c r="CA24" s="94"/>
      <c r="CB24" s="94"/>
      <c r="CC24" s="95"/>
      <c r="CD24" s="93">
        <v>0</v>
      </c>
      <c r="CE24" s="94"/>
      <c r="CF24" s="94"/>
      <c r="CG24" s="94"/>
      <c r="CH24" s="94"/>
      <c r="CI24" s="94"/>
      <c r="CJ24" s="94"/>
      <c r="CK24" s="95"/>
      <c r="CL24" s="93">
        <v>0</v>
      </c>
      <c r="CM24" s="94"/>
      <c r="CN24" s="94"/>
      <c r="CO24" s="94"/>
      <c r="CP24" s="94"/>
      <c r="CQ24" s="94"/>
      <c r="CR24" s="94"/>
      <c r="CS24" s="95"/>
      <c r="CT24" s="93">
        <v>0</v>
      </c>
      <c r="CU24" s="94"/>
      <c r="CV24" s="94"/>
      <c r="CW24" s="94"/>
      <c r="CX24" s="94"/>
      <c r="CY24" s="94"/>
      <c r="CZ24" s="94"/>
      <c r="DA24" s="95"/>
    </row>
    <row r="25" spans="1:105" ht="3" customHeight="1" x14ac:dyDescent="0.25">
      <c r="A25" s="73"/>
      <c r="DA25" s="74"/>
    </row>
    <row r="26" spans="1:105" s="102" customFormat="1" ht="11.25" x14ac:dyDescent="0.2">
      <c r="A26" s="101" t="s">
        <v>78</v>
      </c>
      <c r="DA26" s="103"/>
    </row>
    <row r="27" spans="1:105" s="102" customFormat="1" ht="64.5" customHeight="1" x14ac:dyDescent="0.2">
      <c r="A27" s="104" t="s">
        <v>79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6"/>
    </row>
    <row r="28" spans="1:105" ht="3" customHeight="1" x14ac:dyDescent="0.25"/>
  </sheetData>
  <mergeCells count="139">
    <mergeCell ref="A27:DA27"/>
    <mergeCell ref="BF24:BM24"/>
    <mergeCell ref="BN24:BU24"/>
    <mergeCell ref="BV24:CC24"/>
    <mergeCell ref="CD24:CK24"/>
    <mergeCell ref="CL24:CS24"/>
    <mergeCell ref="CT24:DA24"/>
    <mergeCell ref="BN23:BU23"/>
    <mergeCell ref="BV23:CC23"/>
    <mergeCell ref="CD23:CK23"/>
    <mergeCell ref="CL23:CS23"/>
    <mergeCell ref="CT23:DA23"/>
    <mergeCell ref="A24:E24"/>
    <mergeCell ref="F24:AG24"/>
    <mergeCell ref="AH24:AO24"/>
    <mergeCell ref="AP24:AW24"/>
    <mergeCell ref="AX24:BE24"/>
    <mergeCell ref="A23:E23"/>
    <mergeCell ref="F23:AG23"/>
    <mergeCell ref="AH23:AO23"/>
    <mergeCell ref="AP23:AW23"/>
    <mergeCell ref="AX23:BE23"/>
    <mergeCell ref="BF23:BM23"/>
    <mergeCell ref="BF22:BM22"/>
    <mergeCell ref="BN22:BU22"/>
    <mergeCell ref="BV22:CC22"/>
    <mergeCell ref="CD22:CK22"/>
    <mergeCell ref="CL22:CS22"/>
    <mergeCell ref="CT22:DA22"/>
    <mergeCell ref="BN21:BU21"/>
    <mergeCell ref="BV21:CC21"/>
    <mergeCell ref="CD21:CK21"/>
    <mergeCell ref="CL21:CS21"/>
    <mergeCell ref="CT21:DA21"/>
    <mergeCell ref="A22:E22"/>
    <mergeCell ref="F22:AG22"/>
    <mergeCell ref="AH22:AO22"/>
    <mergeCell ref="AP22:AW22"/>
    <mergeCell ref="AX22:BE22"/>
    <mergeCell ref="A21:E21"/>
    <mergeCell ref="F21:AG21"/>
    <mergeCell ref="AH21:AO21"/>
    <mergeCell ref="AP21:AW21"/>
    <mergeCell ref="AX21:BE21"/>
    <mergeCell ref="BF21:BM21"/>
    <mergeCell ref="BF20:BM20"/>
    <mergeCell ref="BN20:BU20"/>
    <mergeCell ref="BV20:CC20"/>
    <mergeCell ref="CD20:CK20"/>
    <mergeCell ref="CL20:CS20"/>
    <mergeCell ref="CT20:DA20"/>
    <mergeCell ref="BN19:BU19"/>
    <mergeCell ref="BV19:CC19"/>
    <mergeCell ref="CD19:CK19"/>
    <mergeCell ref="CL19:CS19"/>
    <mergeCell ref="CT19:DA19"/>
    <mergeCell ref="A20:E20"/>
    <mergeCell ref="F20:AG20"/>
    <mergeCell ref="AH20:AO20"/>
    <mergeCell ref="AP20:AW20"/>
    <mergeCell ref="AX20:BE20"/>
    <mergeCell ref="A19:E19"/>
    <mergeCell ref="F19:AG19"/>
    <mergeCell ref="AH19:AO19"/>
    <mergeCell ref="AP19:AW19"/>
    <mergeCell ref="AX19:BE19"/>
    <mergeCell ref="BF19:BM19"/>
    <mergeCell ref="BF18:BM18"/>
    <mergeCell ref="BN18:BU18"/>
    <mergeCell ref="BV18:CC18"/>
    <mergeCell ref="CD18:CK18"/>
    <mergeCell ref="CL18:CS18"/>
    <mergeCell ref="CT18:DA18"/>
    <mergeCell ref="BN17:BU17"/>
    <mergeCell ref="BV17:CC17"/>
    <mergeCell ref="CD17:CK17"/>
    <mergeCell ref="CL17:CS17"/>
    <mergeCell ref="CT17:DA17"/>
    <mergeCell ref="A18:E18"/>
    <mergeCell ref="F18:AG18"/>
    <mergeCell ref="AH18:AO18"/>
    <mergeCell ref="AP18:AW18"/>
    <mergeCell ref="AX18:BE18"/>
    <mergeCell ref="BV16:CC16"/>
    <mergeCell ref="CD16:CK16"/>
    <mergeCell ref="CL16:CS16"/>
    <mergeCell ref="CT16:DA16"/>
    <mergeCell ref="A17:E17"/>
    <mergeCell ref="F17:AG17"/>
    <mergeCell ref="AH17:AO17"/>
    <mergeCell ref="AP17:AW17"/>
    <mergeCell ref="AX17:BE17"/>
    <mergeCell ref="BF17:BM17"/>
    <mergeCell ref="CD15:CK15"/>
    <mergeCell ref="CL15:CS15"/>
    <mergeCell ref="CT15:DA15"/>
    <mergeCell ref="A16:E16"/>
    <mergeCell ref="F16:AG16"/>
    <mergeCell ref="AH16:AO16"/>
    <mergeCell ref="AP16:AW16"/>
    <mergeCell ref="AX16:BE16"/>
    <mergeCell ref="BF16:BM16"/>
    <mergeCell ref="BN16:BU16"/>
    <mergeCell ref="CL14:CS14"/>
    <mergeCell ref="CT14:DA14"/>
    <mergeCell ref="A15:E15"/>
    <mergeCell ref="F15:AG15"/>
    <mergeCell ref="AH15:AO15"/>
    <mergeCell ref="AP15:AW15"/>
    <mergeCell ref="AX15:BE15"/>
    <mergeCell ref="BF15:BM15"/>
    <mergeCell ref="BN15:BU15"/>
    <mergeCell ref="BV15:CC15"/>
    <mergeCell ref="CT13:DA13"/>
    <mergeCell ref="A14:E14"/>
    <mergeCell ref="F14:AG14"/>
    <mergeCell ref="AH14:AO14"/>
    <mergeCell ref="AP14:AW14"/>
    <mergeCell ref="AX14:BE14"/>
    <mergeCell ref="BF14:BM14"/>
    <mergeCell ref="BN14:BU14"/>
    <mergeCell ref="BV14:CC14"/>
    <mergeCell ref="CD14:CK14"/>
    <mergeCell ref="AX13:BE13"/>
    <mergeCell ref="BF13:BM13"/>
    <mergeCell ref="BN13:BU13"/>
    <mergeCell ref="BV13:CC13"/>
    <mergeCell ref="CD13:CK13"/>
    <mergeCell ref="CL13:CS13"/>
    <mergeCell ref="BQ2:DA2"/>
    <mergeCell ref="BQ4:DA4"/>
    <mergeCell ref="A8:DA8"/>
    <mergeCell ref="A10:DA10"/>
    <mergeCell ref="A12:AG13"/>
    <mergeCell ref="AH12:BE12"/>
    <mergeCell ref="BF12:CC12"/>
    <mergeCell ref="CD12:DA12"/>
    <mergeCell ref="AH13:AO13"/>
    <mergeCell ref="AP13:AW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59ED-EAED-4244-B355-65C8181BB439}">
  <dimension ref="A1:ED28"/>
  <sheetViews>
    <sheetView workbookViewId="0">
      <selection activeCell="A10" sqref="A10:DA10"/>
    </sheetView>
  </sheetViews>
  <sheetFormatPr defaultColWidth="0" defaultRowHeight="15.75" x14ac:dyDescent="0.25"/>
  <cols>
    <col min="1" max="133" width="0.85546875" style="50" customWidth="1"/>
    <col min="134" max="134" width="0.42578125" style="50" customWidth="1"/>
    <col min="135" max="256" width="0.85546875" style="50" hidden="1"/>
    <col min="257" max="389" width="0.85546875" style="50" customWidth="1"/>
    <col min="390" max="390" width="0.42578125" style="50" customWidth="1"/>
    <col min="391" max="512" width="0.85546875" style="50" hidden="1"/>
    <col min="513" max="645" width="0.85546875" style="50" customWidth="1"/>
    <col min="646" max="646" width="0.42578125" style="50" customWidth="1"/>
    <col min="647" max="768" width="0.85546875" style="50" hidden="1"/>
    <col min="769" max="901" width="0.85546875" style="50" customWidth="1"/>
    <col min="902" max="902" width="0.42578125" style="50" customWidth="1"/>
    <col min="903" max="1024" width="0.85546875" style="50" hidden="1"/>
    <col min="1025" max="1157" width="0.85546875" style="50" customWidth="1"/>
    <col min="1158" max="1158" width="0.42578125" style="50" customWidth="1"/>
    <col min="1159" max="1280" width="0.85546875" style="50" hidden="1"/>
    <col min="1281" max="1413" width="0.85546875" style="50" customWidth="1"/>
    <col min="1414" max="1414" width="0.42578125" style="50" customWidth="1"/>
    <col min="1415" max="1536" width="0.85546875" style="50" hidden="1"/>
    <col min="1537" max="1669" width="0.85546875" style="50" customWidth="1"/>
    <col min="1670" max="1670" width="0.42578125" style="50" customWidth="1"/>
    <col min="1671" max="1792" width="0.85546875" style="50" hidden="1"/>
    <col min="1793" max="1925" width="0.85546875" style="50" customWidth="1"/>
    <col min="1926" max="1926" width="0.42578125" style="50" customWidth="1"/>
    <col min="1927" max="2048" width="0.85546875" style="50" hidden="1"/>
    <col min="2049" max="2181" width="0.85546875" style="50" customWidth="1"/>
    <col min="2182" max="2182" width="0.42578125" style="50" customWidth="1"/>
    <col min="2183" max="2304" width="0.85546875" style="50" hidden="1"/>
    <col min="2305" max="2437" width="0.85546875" style="50" customWidth="1"/>
    <col min="2438" max="2438" width="0.42578125" style="50" customWidth="1"/>
    <col min="2439" max="2560" width="0.85546875" style="50" hidden="1"/>
    <col min="2561" max="2693" width="0.85546875" style="50" customWidth="1"/>
    <col min="2694" max="2694" width="0.42578125" style="50" customWidth="1"/>
    <col min="2695" max="2816" width="0.85546875" style="50" hidden="1"/>
    <col min="2817" max="2949" width="0.85546875" style="50" customWidth="1"/>
    <col min="2950" max="2950" width="0.42578125" style="50" customWidth="1"/>
    <col min="2951" max="3072" width="0.85546875" style="50" hidden="1"/>
    <col min="3073" max="3205" width="0.85546875" style="50" customWidth="1"/>
    <col min="3206" max="3206" width="0.42578125" style="50" customWidth="1"/>
    <col min="3207" max="3328" width="0.85546875" style="50" hidden="1"/>
    <col min="3329" max="3461" width="0.85546875" style="50" customWidth="1"/>
    <col min="3462" max="3462" width="0.42578125" style="50" customWidth="1"/>
    <col min="3463" max="3584" width="0.85546875" style="50" hidden="1"/>
    <col min="3585" max="3717" width="0.85546875" style="50" customWidth="1"/>
    <col min="3718" max="3718" width="0.42578125" style="50" customWidth="1"/>
    <col min="3719" max="3840" width="0.85546875" style="50" hidden="1"/>
    <col min="3841" max="3973" width="0.85546875" style="50" customWidth="1"/>
    <col min="3974" max="3974" width="0.42578125" style="50" customWidth="1"/>
    <col min="3975" max="4096" width="0.85546875" style="50" hidden="1"/>
    <col min="4097" max="4229" width="0.85546875" style="50" customWidth="1"/>
    <col min="4230" max="4230" width="0.42578125" style="50" customWidth="1"/>
    <col min="4231" max="4352" width="0.85546875" style="50" hidden="1"/>
    <col min="4353" max="4485" width="0.85546875" style="50" customWidth="1"/>
    <col min="4486" max="4486" width="0.42578125" style="50" customWidth="1"/>
    <col min="4487" max="4608" width="0.85546875" style="50" hidden="1"/>
    <col min="4609" max="4741" width="0.85546875" style="50" customWidth="1"/>
    <col min="4742" max="4742" width="0.42578125" style="50" customWidth="1"/>
    <col min="4743" max="4864" width="0.85546875" style="50" hidden="1"/>
    <col min="4865" max="4997" width="0.85546875" style="50" customWidth="1"/>
    <col min="4998" max="4998" width="0.42578125" style="50" customWidth="1"/>
    <col min="4999" max="5120" width="0.85546875" style="50" hidden="1"/>
    <col min="5121" max="5253" width="0.85546875" style="50" customWidth="1"/>
    <col min="5254" max="5254" width="0.42578125" style="50" customWidth="1"/>
    <col min="5255" max="5376" width="0.85546875" style="50" hidden="1"/>
    <col min="5377" max="5509" width="0.85546875" style="50" customWidth="1"/>
    <col min="5510" max="5510" width="0.42578125" style="50" customWidth="1"/>
    <col min="5511" max="5632" width="0.85546875" style="50" hidden="1"/>
    <col min="5633" max="5765" width="0.85546875" style="50" customWidth="1"/>
    <col min="5766" max="5766" width="0.42578125" style="50" customWidth="1"/>
    <col min="5767" max="5888" width="0.85546875" style="50" hidden="1"/>
    <col min="5889" max="6021" width="0.85546875" style="50" customWidth="1"/>
    <col min="6022" max="6022" width="0.42578125" style="50" customWidth="1"/>
    <col min="6023" max="6144" width="0.85546875" style="50" hidden="1"/>
    <col min="6145" max="6277" width="0.85546875" style="50" customWidth="1"/>
    <col min="6278" max="6278" width="0.42578125" style="50" customWidth="1"/>
    <col min="6279" max="6400" width="0.85546875" style="50" hidden="1"/>
    <col min="6401" max="6533" width="0.85546875" style="50" customWidth="1"/>
    <col min="6534" max="6534" width="0.42578125" style="50" customWidth="1"/>
    <col min="6535" max="6656" width="0.85546875" style="50" hidden="1"/>
    <col min="6657" max="6789" width="0.85546875" style="50" customWidth="1"/>
    <col min="6790" max="6790" width="0.42578125" style="50" customWidth="1"/>
    <col min="6791" max="6912" width="0.85546875" style="50" hidden="1"/>
    <col min="6913" max="7045" width="0.85546875" style="50" customWidth="1"/>
    <col min="7046" max="7046" width="0.42578125" style="50" customWidth="1"/>
    <col min="7047" max="7168" width="0.85546875" style="50" hidden="1"/>
    <col min="7169" max="7301" width="0.85546875" style="50" customWidth="1"/>
    <col min="7302" max="7302" width="0.42578125" style="50" customWidth="1"/>
    <col min="7303" max="7424" width="0.85546875" style="50" hidden="1"/>
    <col min="7425" max="7557" width="0.85546875" style="50" customWidth="1"/>
    <col min="7558" max="7558" width="0.42578125" style="50" customWidth="1"/>
    <col min="7559" max="7680" width="0.85546875" style="50" hidden="1"/>
    <col min="7681" max="7813" width="0.85546875" style="50" customWidth="1"/>
    <col min="7814" max="7814" width="0.42578125" style="50" customWidth="1"/>
    <col min="7815" max="7936" width="0.85546875" style="50" hidden="1"/>
    <col min="7937" max="8069" width="0.85546875" style="50" customWidth="1"/>
    <col min="8070" max="8070" width="0.42578125" style="50" customWidth="1"/>
    <col min="8071" max="8192" width="0.85546875" style="50" hidden="1"/>
    <col min="8193" max="8325" width="0.85546875" style="50" customWidth="1"/>
    <col min="8326" max="8326" width="0.42578125" style="50" customWidth="1"/>
    <col min="8327" max="8448" width="0.85546875" style="50" hidden="1"/>
    <col min="8449" max="8581" width="0.85546875" style="50" customWidth="1"/>
    <col min="8582" max="8582" width="0.42578125" style="50" customWidth="1"/>
    <col min="8583" max="8704" width="0.85546875" style="50" hidden="1"/>
    <col min="8705" max="8837" width="0.85546875" style="50" customWidth="1"/>
    <col min="8838" max="8838" width="0.42578125" style="50" customWidth="1"/>
    <col min="8839" max="8960" width="0.85546875" style="50" hidden="1"/>
    <col min="8961" max="9093" width="0.85546875" style="50" customWidth="1"/>
    <col min="9094" max="9094" width="0.42578125" style="50" customWidth="1"/>
    <col min="9095" max="9216" width="0.85546875" style="50" hidden="1"/>
    <col min="9217" max="9349" width="0.85546875" style="50" customWidth="1"/>
    <col min="9350" max="9350" width="0.42578125" style="50" customWidth="1"/>
    <col min="9351" max="9472" width="0.85546875" style="50" hidden="1"/>
    <col min="9473" max="9605" width="0.85546875" style="50" customWidth="1"/>
    <col min="9606" max="9606" width="0.42578125" style="50" customWidth="1"/>
    <col min="9607" max="9728" width="0.85546875" style="50" hidden="1"/>
    <col min="9729" max="9861" width="0.85546875" style="50" customWidth="1"/>
    <col min="9862" max="9862" width="0.42578125" style="50" customWidth="1"/>
    <col min="9863" max="9984" width="0.85546875" style="50" hidden="1"/>
    <col min="9985" max="10117" width="0.85546875" style="50" customWidth="1"/>
    <col min="10118" max="10118" width="0.42578125" style="50" customWidth="1"/>
    <col min="10119" max="10240" width="0.85546875" style="50" hidden="1"/>
    <col min="10241" max="10373" width="0.85546875" style="50" customWidth="1"/>
    <col min="10374" max="10374" width="0.42578125" style="50" customWidth="1"/>
    <col min="10375" max="10496" width="0.85546875" style="50" hidden="1"/>
    <col min="10497" max="10629" width="0.85546875" style="50" customWidth="1"/>
    <col min="10630" max="10630" width="0.42578125" style="50" customWidth="1"/>
    <col min="10631" max="10752" width="0.85546875" style="50" hidden="1"/>
    <col min="10753" max="10885" width="0.85546875" style="50" customWidth="1"/>
    <col min="10886" max="10886" width="0.42578125" style="50" customWidth="1"/>
    <col min="10887" max="11008" width="0.85546875" style="50" hidden="1"/>
    <col min="11009" max="11141" width="0.85546875" style="50" customWidth="1"/>
    <col min="11142" max="11142" width="0.42578125" style="50" customWidth="1"/>
    <col min="11143" max="11264" width="0.85546875" style="50" hidden="1"/>
    <col min="11265" max="11397" width="0.85546875" style="50" customWidth="1"/>
    <col min="11398" max="11398" width="0.42578125" style="50" customWidth="1"/>
    <col min="11399" max="11520" width="0.85546875" style="50" hidden="1"/>
    <col min="11521" max="11653" width="0.85546875" style="50" customWidth="1"/>
    <col min="11654" max="11654" width="0.42578125" style="50" customWidth="1"/>
    <col min="11655" max="11776" width="0.85546875" style="50" hidden="1"/>
    <col min="11777" max="11909" width="0.85546875" style="50" customWidth="1"/>
    <col min="11910" max="11910" width="0.42578125" style="50" customWidth="1"/>
    <col min="11911" max="12032" width="0.85546875" style="50" hidden="1"/>
    <col min="12033" max="12165" width="0.85546875" style="50" customWidth="1"/>
    <col min="12166" max="12166" width="0.42578125" style="50" customWidth="1"/>
    <col min="12167" max="12288" width="0.85546875" style="50" hidden="1"/>
    <col min="12289" max="12421" width="0.85546875" style="50" customWidth="1"/>
    <col min="12422" max="12422" width="0.42578125" style="50" customWidth="1"/>
    <col min="12423" max="12544" width="0.85546875" style="50" hidden="1"/>
    <col min="12545" max="12677" width="0.85546875" style="50" customWidth="1"/>
    <col min="12678" max="12678" width="0.42578125" style="50" customWidth="1"/>
    <col min="12679" max="12800" width="0.85546875" style="50" hidden="1"/>
    <col min="12801" max="12933" width="0.85546875" style="50" customWidth="1"/>
    <col min="12934" max="12934" width="0.42578125" style="50" customWidth="1"/>
    <col min="12935" max="13056" width="0.85546875" style="50" hidden="1"/>
    <col min="13057" max="13189" width="0.85546875" style="50" customWidth="1"/>
    <col min="13190" max="13190" width="0.42578125" style="50" customWidth="1"/>
    <col min="13191" max="13312" width="0.85546875" style="50" hidden="1"/>
    <col min="13313" max="13445" width="0.85546875" style="50" customWidth="1"/>
    <col min="13446" max="13446" width="0.42578125" style="50" customWidth="1"/>
    <col min="13447" max="13568" width="0.85546875" style="50" hidden="1"/>
    <col min="13569" max="13701" width="0.85546875" style="50" customWidth="1"/>
    <col min="13702" max="13702" width="0.42578125" style="50" customWidth="1"/>
    <col min="13703" max="13824" width="0.85546875" style="50" hidden="1"/>
    <col min="13825" max="13957" width="0.85546875" style="50" customWidth="1"/>
    <col min="13958" max="13958" width="0.42578125" style="50" customWidth="1"/>
    <col min="13959" max="14080" width="0.85546875" style="50" hidden="1"/>
    <col min="14081" max="14213" width="0.85546875" style="50" customWidth="1"/>
    <col min="14214" max="14214" width="0.42578125" style="50" customWidth="1"/>
    <col min="14215" max="14336" width="0.85546875" style="50" hidden="1"/>
    <col min="14337" max="14469" width="0.85546875" style="50" customWidth="1"/>
    <col min="14470" max="14470" width="0.42578125" style="50" customWidth="1"/>
    <col min="14471" max="14592" width="0.85546875" style="50" hidden="1"/>
    <col min="14593" max="14725" width="0.85546875" style="50" customWidth="1"/>
    <col min="14726" max="14726" width="0.42578125" style="50" customWidth="1"/>
    <col min="14727" max="14848" width="0.85546875" style="50" hidden="1"/>
    <col min="14849" max="14981" width="0.85546875" style="50" customWidth="1"/>
    <col min="14982" max="14982" width="0.42578125" style="50" customWidth="1"/>
    <col min="14983" max="15104" width="0.85546875" style="50" hidden="1"/>
    <col min="15105" max="15237" width="0.85546875" style="50" customWidth="1"/>
    <col min="15238" max="15238" width="0.42578125" style="50" customWidth="1"/>
    <col min="15239" max="15360" width="0.85546875" style="50" hidden="1"/>
    <col min="15361" max="15493" width="0.85546875" style="50" customWidth="1"/>
    <col min="15494" max="15494" width="0.42578125" style="50" customWidth="1"/>
    <col min="15495" max="15616" width="0.85546875" style="50" hidden="1"/>
    <col min="15617" max="15749" width="0.85546875" style="50" customWidth="1"/>
    <col min="15750" max="15750" width="0.42578125" style="50" customWidth="1"/>
    <col min="15751" max="15872" width="0.85546875" style="50" hidden="1"/>
    <col min="15873" max="16005" width="0.85546875" style="50" customWidth="1"/>
    <col min="16006" max="16006" width="0.42578125" style="50" customWidth="1"/>
    <col min="16007" max="16128" width="0.85546875" style="50" hidden="1"/>
    <col min="16129" max="16261" width="0.85546875" style="50" customWidth="1"/>
    <col min="16262" max="16262" width="0.42578125" style="50" customWidth="1"/>
    <col min="16263" max="16384" width="0.85546875" style="50" hidden="1"/>
  </cols>
  <sheetData>
    <row r="1" spans="1:105" s="48" customFormat="1" ht="12.75" x14ac:dyDescent="0.2">
      <c r="A1" s="68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 t="s">
        <v>80</v>
      </c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70"/>
    </row>
    <row r="2" spans="1:105" s="48" customFormat="1" ht="39.75" customHeight="1" x14ac:dyDescent="0.2">
      <c r="A2" s="71"/>
      <c r="BQ2" s="49" t="s">
        <v>38</v>
      </c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72"/>
    </row>
    <row r="3" spans="1:105" ht="3" customHeight="1" x14ac:dyDescent="0.25">
      <c r="A3" s="73"/>
      <c r="DA3" s="74"/>
    </row>
    <row r="4" spans="1:105" s="51" customFormat="1" ht="24" customHeight="1" x14ac:dyDescent="0.2">
      <c r="A4" s="75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76"/>
    </row>
    <row r="5" spans="1:105" x14ac:dyDescent="0.25">
      <c r="A5" s="73"/>
      <c r="DA5" s="74"/>
    </row>
    <row r="6" spans="1:105" x14ac:dyDescent="0.25">
      <c r="A6" s="73"/>
      <c r="DA6" s="77"/>
    </row>
    <row r="7" spans="1:105" x14ac:dyDescent="0.25">
      <c r="A7" s="73"/>
      <c r="DA7" s="74"/>
    </row>
    <row r="8" spans="1:105" s="55" customFormat="1" ht="16.5" x14ac:dyDescent="0.25">
      <c r="A8" s="78" t="s">
        <v>39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79"/>
    </row>
    <row r="9" spans="1:105" s="55" customFormat="1" ht="6" customHeight="1" x14ac:dyDescent="0.25">
      <c r="A9" s="80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81"/>
    </row>
    <row r="10" spans="1:105" s="55" customFormat="1" ht="16.5" x14ac:dyDescent="0.25">
      <c r="A10" s="82" t="s">
        <v>83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79"/>
    </row>
    <row r="11" spans="1:105" x14ac:dyDescent="0.25">
      <c r="A11" s="73"/>
      <c r="DA11" s="74"/>
    </row>
    <row r="12" spans="1:105" s="48" customFormat="1" ht="30" customHeight="1" x14ac:dyDescent="0.2">
      <c r="A12" s="86" t="s">
        <v>60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8"/>
      <c r="AH12" s="60" t="s">
        <v>81</v>
      </c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2"/>
      <c r="BR12" s="60" t="s">
        <v>82</v>
      </c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2"/>
    </row>
    <row r="13" spans="1:105" s="48" customFormat="1" ht="30" customHeight="1" x14ac:dyDescent="0.2">
      <c r="A13" s="89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1"/>
      <c r="AH13" s="60" t="s">
        <v>55</v>
      </c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2"/>
      <c r="AT13" s="60" t="s">
        <v>56</v>
      </c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60" t="s">
        <v>65</v>
      </c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2"/>
      <c r="BR13" s="60" t="s">
        <v>55</v>
      </c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2"/>
      <c r="CD13" s="60" t="s">
        <v>56</v>
      </c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2"/>
      <c r="CP13" s="60" t="s">
        <v>65</v>
      </c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2"/>
    </row>
    <row r="14" spans="1:105" s="48" customFormat="1" ht="15" customHeight="1" x14ac:dyDescent="0.2">
      <c r="A14" s="84" t="s">
        <v>43</v>
      </c>
      <c r="B14" s="63"/>
      <c r="C14" s="63"/>
      <c r="D14" s="63"/>
      <c r="E14" s="63"/>
      <c r="F14" s="64" t="s">
        <v>66</v>
      </c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92"/>
      <c r="AH14" s="93">
        <v>11</v>
      </c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5"/>
      <c r="AT14" s="93">
        <v>0</v>
      </c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5"/>
      <c r="BF14" s="93">
        <v>0</v>
      </c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5"/>
      <c r="BR14" s="93">
        <v>93.08</v>
      </c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5"/>
      <c r="CD14" s="93">
        <v>0</v>
      </c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5"/>
      <c r="CP14" s="93">
        <v>0</v>
      </c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5"/>
    </row>
    <row r="15" spans="1:105" s="48" customFormat="1" ht="27.75" customHeight="1" x14ac:dyDescent="0.2">
      <c r="A15" s="84"/>
      <c r="B15" s="63"/>
      <c r="C15" s="63"/>
      <c r="D15" s="63"/>
      <c r="E15" s="63"/>
      <c r="F15" s="96" t="s">
        <v>67</v>
      </c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7"/>
      <c r="AH15" s="93">
        <v>0</v>
      </c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5"/>
      <c r="AT15" s="93">
        <v>0</v>
      </c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5"/>
      <c r="BF15" s="93">
        <v>0</v>
      </c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5"/>
      <c r="BR15" s="93">
        <v>0</v>
      </c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5"/>
      <c r="CD15" s="93">
        <v>0</v>
      </c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5"/>
      <c r="CP15" s="93">
        <v>0</v>
      </c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5"/>
    </row>
    <row r="16" spans="1:105" s="48" customFormat="1" ht="15" customHeight="1" x14ac:dyDescent="0.2">
      <c r="A16" s="84" t="s">
        <v>45</v>
      </c>
      <c r="B16" s="63"/>
      <c r="C16" s="63"/>
      <c r="D16" s="63"/>
      <c r="E16" s="63"/>
      <c r="F16" s="64" t="s">
        <v>68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92"/>
      <c r="AH16" s="93">
        <v>12</v>
      </c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5"/>
      <c r="AT16" s="93">
        <v>0</v>
      </c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5"/>
      <c r="BF16" s="93">
        <v>0</v>
      </c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5"/>
      <c r="BR16" s="93">
        <v>378.5</v>
      </c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5"/>
      <c r="CD16" s="93">
        <v>0</v>
      </c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5"/>
      <c r="CP16" s="93">
        <v>0</v>
      </c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5"/>
    </row>
    <row r="17" spans="1:105" s="48" customFormat="1" ht="27.75" customHeight="1" x14ac:dyDescent="0.2">
      <c r="A17" s="84"/>
      <c r="B17" s="63"/>
      <c r="C17" s="63"/>
      <c r="D17" s="63"/>
      <c r="E17" s="63"/>
      <c r="F17" s="96" t="s">
        <v>69</v>
      </c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7"/>
      <c r="AH17" s="93">
        <v>0</v>
      </c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5"/>
      <c r="AT17" s="93">
        <v>0</v>
      </c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5"/>
      <c r="BF17" s="93">
        <v>0</v>
      </c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5"/>
      <c r="BR17" s="93">
        <v>0</v>
      </c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5"/>
      <c r="CD17" s="93">
        <v>0</v>
      </c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5"/>
      <c r="CP17" s="93">
        <v>0</v>
      </c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5"/>
    </row>
    <row r="18" spans="1:105" s="48" customFormat="1" ht="15" customHeight="1" x14ac:dyDescent="0.2">
      <c r="A18" s="84" t="s">
        <v>47</v>
      </c>
      <c r="B18" s="63"/>
      <c r="C18" s="63"/>
      <c r="D18" s="63"/>
      <c r="E18" s="63"/>
      <c r="F18" s="64" t="s">
        <v>70</v>
      </c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92"/>
      <c r="AH18" s="93">
        <v>4</v>
      </c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5"/>
      <c r="AT18" s="93">
        <v>0</v>
      </c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5"/>
      <c r="BF18" s="93">
        <v>0</v>
      </c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5"/>
      <c r="BR18" s="93">
        <v>2508.6</v>
      </c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5"/>
      <c r="CD18" s="93">
        <v>0</v>
      </c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5"/>
      <c r="CP18" s="93">
        <v>0</v>
      </c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5"/>
    </row>
    <row r="19" spans="1:105" s="48" customFormat="1" ht="40.5" customHeight="1" x14ac:dyDescent="0.2">
      <c r="A19" s="84"/>
      <c r="B19" s="63"/>
      <c r="C19" s="63"/>
      <c r="D19" s="63"/>
      <c r="E19" s="63"/>
      <c r="F19" s="96" t="s">
        <v>71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7"/>
      <c r="AH19" s="93">
        <v>0</v>
      </c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5"/>
      <c r="AT19" s="93">
        <v>0</v>
      </c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5"/>
      <c r="BF19" s="93">
        <v>0</v>
      </c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5"/>
      <c r="BR19" s="93">
        <v>0</v>
      </c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5"/>
      <c r="CD19" s="93">
        <v>0</v>
      </c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5"/>
      <c r="CP19" s="93">
        <v>0</v>
      </c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5"/>
    </row>
    <row r="20" spans="1:105" s="48" customFormat="1" ht="27.75" customHeight="1" x14ac:dyDescent="0.2">
      <c r="A20" s="84" t="s">
        <v>72</v>
      </c>
      <c r="B20" s="63"/>
      <c r="C20" s="63"/>
      <c r="D20" s="63"/>
      <c r="E20" s="63"/>
      <c r="F20" s="64" t="s">
        <v>73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92"/>
      <c r="AH20" s="93">
        <v>14</v>
      </c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5"/>
      <c r="AT20" s="93">
        <v>0</v>
      </c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5"/>
      <c r="BF20" s="93">
        <v>0</v>
      </c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5"/>
      <c r="BR20" s="93">
        <v>35838.83</v>
      </c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5"/>
      <c r="CD20" s="93">
        <v>0</v>
      </c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5"/>
      <c r="CP20" s="93">
        <v>0</v>
      </c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5"/>
    </row>
    <row r="21" spans="1:105" s="48" customFormat="1" ht="40.5" customHeight="1" x14ac:dyDescent="0.2">
      <c r="A21" s="84"/>
      <c r="B21" s="63"/>
      <c r="C21" s="63"/>
      <c r="D21" s="63"/>
      <c r="E21" s="63"/>
      <c r="F21" s="96" t="s">
        <v>71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7"/>
      <c r="AH21" s="93">
        <v>0</v>
      </c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5"/>
      <c r="AT21" s="93">
        <v>0</v>
      </c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5"/>
      <c r="BF21" s="93">
        <v>0</v>
      </c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5"/>
      <c r="BR21" s="93">
        <v>0</v>
      </c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5"/>
      <c r="CD21" s="93">
        <v>0</v>
      </c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5"/>
      <c r="CP21" s="93">
        <v>0</v>
      </c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5"/>
    </row>
    <row r="22" spans="1:105" s="48" customFormat="1" ht="15" customHeight="1" x14ac:dyDescent="0.2">
      <c r="A22" s="84" t="s">
        <v>74</v>
      </c>
      <c r="B22" s="63"/>
      <c r="C22" s="63"/>
      <c r="D22" s="63"/>
      <c r="E22" s="63"/>
      <c r="F22" s="64" t="s">
        <v>75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92"/>
      <c r="AH22" s="93">
        <v>2</v>
      </c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5"/>
      <c r="AT22" s="93">
        <v>0</v>
      </c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5"/>
      <c r="BF22" s="93">
        <v>0</v>
      </c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5"/>
      <c r="BR22" s="93">
        <v>20839.02</v>
      </c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5"/>
      <c r="CD22" s="93">
        <v>0</v>
      </c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5"/>
      <c r="CP22" s="93">
        <v>0</v>
      </c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5"/>
    </row>
    <row r="23" spans="1:105" s="48" customFormat="1" ht="40.5" customHeight="1" x14ac:dyDescent="0.2">
      <c r="A23" s="84"/>
      <c r="B23" s="63"/>
      <c r="C23" s="63"/>
      <c r="D23" s="63"/>
      <c r="E23" s="63"/>
      <c r="F23" s="96" t="s">
        <v>71</v>
      </c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7"/>
      <c r="AH23" s="93">
        <v>0</v>
      </c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5"/>
      <c r="AT23" s="93">
        <v>0</v>
      </c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5"/>
      <c r="BF23" s="93">
        <v>0</v>
      </c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5"/>
      <c r="BR23" s="93">
        <v>0</v>
      </c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5"/>
      <c r="CD23" s="93">
        <v>0</v>
      </c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5"/>
      <c r="CP23" s="93">
        <v>0</v>
      </c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5"/>
    </row>
    <row r="24" spans="1:105" s="48" customFormat="1" ht="15" customHeight="1" x14ac:dyDescent="0.2">
      <c r="A24" s="84" t="s">
        <v>76</v>
      </c>
      <c r="B24" s="63"/>
      <c r="C24" s="63"/>
      <c r="D24" s="63"/>
      <c r="E24" s="63"/>
      <c r="F24" s="64" t="s">
        <v>77</v>
      </c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92"/>
      <c r="AH24" s="93">
        <v>0</v>
      </c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5"/>
      <c r="AT24" s="93">
        <v>0</v>
      </c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5"/>
      <c r="BF24" s="93">
        <v>0</v>
      </c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5"/>
      <c r="BR24" s="93">
        <v>0</v>
      </c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5"/>
      <c r="CD24" s="93">
        <v>0</v>
      </c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5"/>
      <c r="CP24" s="93">
        <v>0</v>
      </c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5"/>
    </row>
    <row r="25" spans="1:105" ht="3" customHeight="1" x14ac:dyDescent="0.25">
      <c r="A25" s="73"/>
      <c r="DA25" s="74"/>
    </row>
    <row r="26" spans="1:105" s="102" customFormat="1" ht="11.25" x14ac:dyDescent="0.2">
      <c r="A26" s="101" t="s">
        <v>78</v>
      </c>
      <c r="DA26" s="103"/>
    </row>
    <row r="27" spans="1:105" s="102" customFormat="1" ht="64.5" customHeight="1" x14ac:dyDescent="0.2">
      <c r="A27" s="107" t="s">
        <v>79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8"/>
      <c r="CN27" s="108"/>
      <c r="CO27" s="108"/>
      <c r="CP27" s="108"/>
      <c r="CQ27" s="108"/>
      <c r="CR27" s="108"/>
      <c r="CS27" s="108"/>
      <c r="CT27" s="108"/>
      <c r="CU27" s="108"/>
      <c r="CV27" s="108"/>
      <c r="CW27" s="108"/>
      <c r="CX27" s="108"/>
      <c r="CY27" s="108"/>
      <c r="CZ27" s="108"/>
      <c r="DA27" s="109"/>
    </row>
    <row r="28" spans="1:105" ht="3" customHeight="1" x14ac:dyDescent="0.25">
      <c r="A28" s="110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11"/>
      <c r="CO28" s="111"/>
      <c r="CP28" s="111"/>
      <c r="CQ28" s="111"/>
      <c r="CR28" s="111"/>
      <c r="CS28" s="111"/>
      <c r="CT28" s="111"/>
      <c r="CU28" s="111"/>
      <c r="CV28" s="111"/>
      <c r="CW28" s="111"/>
      <c r="CX28" s="111"/>
      <c r="CY28" s="111"/>
      <c r="CZ28" s="111"/>
      <c r="DA28" s="112"/>
    </row>
  </sheetData>
  <mergeCells count="102">
    <mergeCell ref="CD24:CO24"/>
    <mergeCell ref="CP24:DA24"/>
    <mergeCell ref="A27:DA27"/>
    <mergeCell ref="A24:E24"/>
    <mergeCell ref="F24:AG24"/>
    <mergeCell ref="AH24:AS24"/>
    <mergeCell ref="AT24:BE24"/>
    <mergeCell ref="BF24:BQ24"/>
    <mergeCell ref="BR24:CC24"/>
    <mergeCell ref="CD22:CO22"/>
    <mergeCell ref="CP22:DA22"/>
    <mergeCell ref="A23:E23"/>
    <mergeCell ref="F23:AG23"/>
    <mergeCell ref="AH23:AS23"/>
    <mergeCell ref="AT23:BE23"/>
    <mergeCell ref="BF23:BQ23"/>
    <mergeCell ref="BR23:CC23"/>
    <mergeCell ref="CD23:CO23"/>
    <mergeCell ref="CP23:DA23"/>
    <mergeCell ref="A22:E22"/>
    <mergeCell ref="F22:AG22"/>
    <mergeCell ref="AH22:AS22"/>
    <mergeCell ref="AT22:BE22"/>
    <mergeCell ref="BF22:BQ22"/>
    <mergeCell ref="BR22:CC22"/>
    <mergeCell ref="CD20:CO20"/>
    <mergeCell ref="CP20:DA20"/>
    <mergeCell ref="A21:E21"/>
    <mergeCell ref="F21:AG21"/>
    <mergeCell ref="AH21:AS21"/>
    <mergeCell ref="AT21:BE21"/>
    <mergeCell ref="BF21:BQ21"/>
    <mergeCell ref="BR21:CC21"/>
    <mergeCell ref="CD21:CO21"/>
    <mergeCell ref="CP21:DA21"/>
    <mergeCell ref="A20:E20"/>
    <mergeCell ref="F20:AG20"/>
    <mergeCell ref="AH20:AS20"/>
    <mergeCell ref="AT20:BE20"/>
    <mergeCell ref="BF20:BQ20"/>
    <mergeCell ref="BR20:CC20"/>
    <mergeCell ref="CD18:CO18"/>
    <mergeCell ref="CP18:DA18"/>
    <mergeCell ref="A19:E19"/>
    <mergeCell ref="F19:AG19"/>
    <mergeCell ref="AH19:AS19"/>
    <mergeCell ref="AT19:BE19"/>
    <mergeCell ref="BF19:BQ19"/>
    <mergeCell ref="BR19:CC19"/>
    <mergeCell ref="CD19:CO19"/>
    <mergeCell ref="CP19:DA19"/>
    <mergeCell ref="A18:E18"/>
    <mergeCell ref="F18:AG18"/>
    <mergeCell ref="AH18:AS18"/>
    <mergeCell ref="AT18:BE18"/>
    <mergeCell ref="BF18:BQ18"/>
    <mergeCell ref="BR18:CC18"/>
    <mergeCell ref="CD16:CO16"/>
    <mergeCell ref="CP16:DA16"/>
    <mergeCell ref="A17:E17"/>
    <mergeCell ref="F17:AG17"/>
    <mergeCell ref="AH17:AS17"/>
    <mergeCell ref="AT17:BE17"/>
    <mergeCell ref="BF17:BQ17"/>
    <mergeCell ref="BR17:CC17"/>
    <mergeCell ref="CD17:CO17"/>
    <mergeCell ref="CP17:DA17"/>
    <mergeCell ref="A16:E16"/>
    <mergeCell ref="F16:AG16"/>
    <mergeCell ref="AH16:AS16"/>
    <mergeCell ref="AT16:BE16"/>
    <mergeCell ref="BF16:BQ16"/>
    <mergeCell ref="BR16:CC16"/>
    <mergeCell ref="CP14:DA14"/>
    <mergeCell ref="A15:E15"/>
    <mergeCell ref="F15:AG15"/>
    <mergeCell ref="AH15:AS15"/>
    <mergeCell ref="AT15:BE15"/>
    <mergeCell ref="BF15:BQ15"/>
    <mergeCell ref="BR15:CC15"/>
    <mergeCell ref="CD15:CO15"/>
    <mergeCell ref="CP15:DA15"/>
    <mergeCell ref="BR13:CC13"/>
    <mergeCell ref="CD13:CO13"/>
    <mergeCell ref="CP13:DA13"/>
    <mergeCell ref="A14:E14"/>
    <mergeCell ref="F14:AG14"/>
    <mergeCell ref="AH14:AS14"/>
    <mergeCell ref="AT14:BE14"/>
    <mergeCell ref="BF14:BQ14"/>
    <mergeCell ref="BR14:CC14"/>
    <mergeCell ref="CD14:CO14"/>
    <mergeCell ref="BQ2:DA2"/>
    <mergeCell ref="BQ4:DA4"/>
    <mergeCell ref="A8:DA8"/>
    <mergeCell ref="A10:DA10"/>
    <mergeCell ref="A12:AG13"/>
    <mergeCell ref="AH12:BQ12"/>
    <mergeCell ref="BR12:DA12"/>
    <mergeCell ref="AH13:AS13"/>
    <mergeCell ref="AT13:BE13"/>
    <mergeCell ref="BF13:BQ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 19 в</vt:lpstr>
      <vt:lpstr>П 28 а)</vt:lpstr>
      <vt:lpstr>П 28 в)</vt:lpstr>
      <vt:lpstr>П 28 г)</vt:lpstr>
      <vt:lpstr>П 28 д)</vt:lpstr>
      <vt:lpstr>П 28 е)</vt:lpstr>
      <vt:lpstr>'п 19 в'!Область_печати</vt:lpstr>
      <vt:lpstr>'П 28 а)'!Область_печати</vt:lpstr>
      <vt:lpstr>'П 28 в)'!Область_печати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2026-01-19T12:49:41Z</dcterms:modified>
</cp:coreProperties>
</file>